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Sustainability\Environmental Management System\EP08-EP14 Operational Planning &amp; Control\EP08 Waste\DofC EF08 A B C\EF 08 D - Waste Figures &amp; Reports\2022-23\"/>
    </mc:Choice>
  </mc:AlternateContent>
  <xr:revisionPtr revIDLastSave="0" documentId="13_ncr:1_{1211F522-7B53-43FF-BFD1-FD41B69D8EC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aste" sheetId="1" r:id="rId1"/>
    <sheet name="Reus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64" i="1" l="1"/>
  <c r="AM62" i="1"/>
  <c r="AL62" i="1"/>
  <c r="AL19" i="1"/>
  <c r="AL22" i="1" s="1"/>
  <c r="AL40" i="1"/>
  <c r="AL59" i="1"/>
  <c r="AI56" i="1"/>
  <c r="AI43" i="1"/>
  <c r="AI44" i="1"/>
  <c r="AI45" i="1"/>
  <c r="AI46" i="1"/>
  <c r="AI47" i="1"/>
  <c r="AI48" i="1"/>
  <c r="AI49" i="1"/>
  <c r="AI50" i="1"/>
  <c r="AI51" i="1"/>
  <c r="AI55" i="1" s="1"/>
  <c r="AI52" i="1"/>
  <c r="AI53" i="1"/>
  <c r="AI54" i="1"/>
  <c r="AI37" i="1"/>
  <c r="AI38" i="1"/>
  <c r="AI39" i="1"/>
  <c r="AF37" i="1"/>
  <c r="AF38" i="1"/>
  <c r="AF39" i="1" s="1"/>
  <c r="AF43" i="1"/>
  <c r="AF44" i="1"/>
  <c r="AF56" i="1" s="1"/>
  <c r="AF45" i="1"/>
  <c r="AF46" i="1"/>
  <c r="AF47" i="1"/>
  <c r="AF48" i="1"/>
  <c r="AF49" i="1"/>
  <c r="AF50" i="1"/>
  <c r="AF51" i="1"/>
  <c r="AF52" i="1"/>
  <c r="AF53" i="1"/>
  <c r="AF54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Z43" i="1"/>
  <c r="Z44" i="1"/>
  <c r="Z45" i="1"/>
  <c r="Z46" i="1"/>
  <c r="Z47" i="1"/>
  <c r="Z48" i="1"/>
  <c r="Z49" i="1"/>
  <c r="Z50" i="1"/>
  <c r="Z51" i="1"/>
  <c r="Z52" i="1"/>
  <c r="Z53" i="1"/>
  <c r="Z54" i="1"/>
  <c r="W43" i="1"/>
  <c r="W44" i="1"/>
  <c r="W45" i="1"/>
  <c r="W46" i="1"/>
  <c r="W47" i="1"/>
  <c r="W48" i="1"/>
  <c r="W49" i="1"/>
  <c r="W50" i="1"/>
  <c r="W51" i="1"/>
  <c r="W52" i="1"/>
  <c r="W53" i="1"/>
  <c r="W54" i="1"/>
  <c r="T54" i="1"/>
  <c r="S54" i="1"/>
  <c r="T43" i="1"/>
  <c r="T44" i="1"/>
  <c r="T45" i="1"/>
  <c r="T46" i="1"/>
  <c r="T47" i="1"/>
  <c r="T48" i="1"/>
  <c r="T49" i="1"/>
  <c r="T50" i="1"/>
  <c r="T51" i="1"/>
  <c r="T52" i="1"/>
  <c r="T53" i="1"/>
  <c r="AI57" i="1" l="1"/>
  <c r="AF55" i="1"/>
  <c r="AF57" i="1"/>
  <c r="AI20" i="1"/>
  <c r="AI21" i="1" s="1"/>
  <c r="AF20" i="1"/>
  <c r="AF21" i="1" s="1"/>
  <c r="AI19" i="1"/>
  <c r="AF19" i="1"/>
  <c r="AE19" i="1"/>
  <c r="AL14" i="1"/>
  <c r="M19" i="1" l="1"/>
  <c r="N19" i="1"/>
  <c r="M43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K42" i="1"/>
  <c r="K43" i="1"/>
  <c r="K44" i="1"/>
  <c r="K55" i="1" s="1"/>
  <c r="K45" i="1"/>
  <c r="K46" i="1"/>
  <c r="K47" i="1"/>
  <c r="K48" i="1"/>
  <c r="K49" i="1"/>
  <c r="K50" i="1"/>
  <c r="K51" i="1"/>
  <c r="K52" i="1"/>
  <c r="K53" i="1"/>
  <c r="K54" i="1"/>
  <c r="J43" i="1"/>
  <c r="J44" i="1"/>
  <c r="J45" i="1"/>
  <c r="J46" i="1"/>
  <c r="J47" i="1"/>
  <c r="J48" i="1"/>
  <c r="J49" i="1"/>
  <c r="J50" i="1"/>
  <c r="J51" i="1"/>
  <c r="J52" i="1"/>
  <c r="J53" i="1"/>
  <c r="J54" i="1"/>
  <c r="AM4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E49" i="1"/>
  <c r="E43" i="1"/>
  <c r="E42" i="1"/>
  <c r="E44" i="1"/>
  <c r="E45" i="1"/>
  <c r="E46" i="1"/>
  <c r="E47" i="1"/>
  <c r="E48" i="1"/>
  <c r="E50" i="1"/>
  <c r="E51" i="1"/>
  <c r="E52" i="1"/>
  <c r="E53" i="1"/>
  <c r="E54" i="1"/>
  <c r="H38" i="1"/>
  <c r="H39" i="1" s="1"/>
  <c r="H37" i="1"/>
  <c r="H20" i="1"/>
  <c r="H19" i="1"/>
  <c r="B52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N25" i="1"/>
  <c r="AM26" i="1"/>
  <c r="AM27" i="1"/>
  <c r="AM28" i="1"/>
  <c r="AM29" i="1"/>
  <c r="AM30" i="1"/>
  <c r="AM31" i="1"/>
  <c r="AM32" i="1"/>
  <c r="AM33" i="1"/>
  <c r="AM34" i="1"/>
  <c r="AM35" i="1"/>
  <c r="AM36" i="1"/>
  <c r="AM25" i="1"/>
  <c r="AN13" i="1"/>
  <c r="AM5" i="1"/>
  <c r="AN4" i="1"/>
  <c r="AN5" i="1"/>
  <c r="AN6" i="1"/>
  <c r="AN7" i="1"/>
  <c r="AN8" i="1"/>
  <c r="AN9" i="1"/>
  <c r="AN10" i="1"/>
  <c r="AN11" i="1"/>
  <c r="AN12" i="1"/>
  <c r="AN14" i="1"/>
  <c r="AN15" i="1"/>
  <c r="AN16" i="1"/>
  <c r="AN17" i="1"/>
  <c r="AN18" i="1"/>
  <c r="AN3" i="1"/>
  <c r="AL3" i="1"/>
  <c r="AL4" i="1"/>
  <c r="AL5" i="1"/>
  <c r="AL6" i="1"/>
  <c r="AL7" i="1"/>
  <c r="AL8" i="1"/>
  <c r="AL9" i="1"/>
  <c r="AL10" i="1"/>
  <c r="AL11" i="1"/>
  <c r="AL12" i="1"/>
  <c r="AL13" i="1"/>
  <c r="AL15" i="1"/>
  <c r="AL16" i="1"/>
  <c r="AL17" i="1"/>
  <c r="AL18" i="1"/>
  <c r="AM3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C55" i="1"/>
  <c r="AC56" i="1"/>
  <c r="Z55" i="1"/>
  <c r="Z56" i="1"/>
  <c r="W55" i="1"/>
  <c r="W56" i="1"/>
  <c r="T55" i="1"/>
  <c r="T56" i="1"/>
  <c r="H56" i="1"/>
  <c r="AC37" i="1"/>
  <c r="AC38" i="1"/>
  <c r="Z37" i="1"/>
  <c r="Z38" i="1"/>
  <c r="W37" i="1"/>
  <c r="W38" i="1"/>
  <c r="T37" i="1"/>
  <c r="T38" i="1"/>
  <c r="Q37" i="1"/>
  <c r="Q38" i="1"/>
  <c r="N37" i="1"/>
  <c r="N38" i="1"/>
  <c r="K37" i="1"/>
  <c r="K38" i="1"/>
  <c r="E37" i="1"/>
  <c r="E38" i="1"/>
  <c r="AC19" i="1"/>
  <c r="AC20" i="1"/>
  <c r="Z19" i="1"/>
  <c r="Z20" i="1"/>
  <c r="W19" i="1"/>
  <c r="W20" i="1"/>
  <c r="T19" i="1"/>
  <c r="T20" i="1"/>
  <c r="Q19" i="1"/>
  <c r="Q20" i="1"/>
  <c r="N20" i="1"/>
  <c r="K19" i="1"/>
  <c r="K20" i="1"/>
  <c r="E19" i="1"/>
  <c r="E20" i="1"/>
  <c r="B19" i="1"/>
  <c r="B20" i="1"/>
  <c r="B37" i="1"/>
  <c r="B38" i="1"/>
  <c r="B42" i="1"/>
  <c r="B43" i="1"/>
  <c r="B44" i="1"/>
  <c r="B45" i="1"/>
  <c r="B46" i="1"/>
  <c r="B47" i="1"/>
  <c r="AL47" i="1" s="1"/>
  <c r="B48" i="1"/>
  <c r="B49" i="1"/>
  <c r="B50" i="1"/>
  <c r="B51" i="1"/>
  <c r="B53" i="1"/>
  <c r="B54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38" i="1"/>
  <c r="C37" i="1"/>
  <c r="C20" i="1"/>
  <c r="C19" i="1"/>
  <c r="U19" i="1"/>
  <c r="AJ38" i="1"/>
  <c r="AJ37" i="1"/>
  <c r="F20" i="1"/>
  <c r="N55" i="1" l="1"/>
  <c r="T39" i="1"/>
  <c r="AM37" i="1"/>
  <c r="AL48" i="1"/>
  <c r="N56" i="1"/>
  <c r="B55" i="1"/>
  <c r="Z57" i="1"/>
  <c r="W57" i="1"/>
  <c r="T57" i="1"/>
  <c r="Z39" i="1"/>
  <c r="AC21" i="1"/>
  <c r="W21" i="1"/>
  <c r="K56" i="1"/>
  <c r="K57" i="1" s="1"/>
  <c r="AL54" i="1"/>
  <c r="Q55" i="1"/>
  <c r="Q21" i="1"/>
  <c r="Q56" i="1"/>
  <c r="N57" i="1"/>
  <c r="K21" i="1"/>
  <c r="AL38" i="1"/>
  <c r="AL43" i="1"/>
  <c r="AL37" i="1"/>
  <c r="H55" i="1"/>
  <c r="AM38" i="1"/>
  <c r="AM39" i="1" s="1"/>
  <c r="E56" i="1"/>
  <c r="K39" i="1"/>
  <c r="AC57" i="1"/>
  <c r="AL42" i="1"/>
  <c r="AL52" i="1"/>
  <c r="AL51" i="1"/>
  <c r="AL50" i="1"/>
  <c r="AL46" i="1"/>
  <c r="E55" i="1"/>
  <c r="AL53" i="1"/>
  <c r="AL44" i="1"/>
  <c r="AL45" i="1"/>
  <c r="AL49" i="1"/>
  <c r="AL20" i="1"/>
  <c r="E21" i="1"/>
  <c r="B21" i="1"/>
  <c r="N21" i="1"/>
  <c r="Z21" i="1"/>
  <c r="W39" i="1"/>
  <c r="H57" i="1"/>
  <c r="H21" i="1"/>
  <c r="T21" i="1"/>
  <c r="E39" i="1"/>
  <c r="AC39" i="1"/>
  <c r="N39" i="1"/>
  <c r="Q39" i="1"/>
  <c r="C39" i="1"/>
  <c r="C55" i="1"/>
  <c r="C21" i="1"/>
  <c r="C56" i="1"/>
  <c r="B39" i="1"/>
  <c r="B56" i="1"/>
  <c r="AJ39" i="1"/>
  <c r="AK42" i="1"/>
  <c r="AN26" i="1"/>
  <c r="AN27" i="1"/>
  <c r="AN28" i="1"/>
  <c r="AN29" i="1"/>
  <c r="AN30" i="1"/>
  <c r="AN31" i="1"/>
  <c r="AN32" i="1"/>
  <c r="AN33" i="1"/>
  <c r="AN34" i="1"/>
  <c r="AN35" i="1"/>
  <c r="AN36" i="1"/>
  <c r="Q57" i="1" l="1"/>
  <c r="AL56" i="1"/>
  <c r="AL39" i="1"/>
  <c r="AL21" i="1"/>
  <c r="E57" i="1"/>
  <c r="AL55" i="1"/>
  <c r="AL57" i="1" s="1"/>
  <c r="C57" i="1"/>
  <c r="B57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AD19" i="1"/>
  <c r="F19" i="1"/>
  <c r="G19" i="1"/>
  <c r="I19" i="1"/>
  <c r="J19" i="1"/>
  <c r="L19" i="1"/>
  <c r="O19" i="1"/>
  <c r="P19" i="1"/>
  <c r="R19" i="1"/>
  <c r="S19" i="1"/>
  <c r="V19" i="1"/>
  <c r="X19" i="1"/>
  <c r="Y19" i="1"/>
  <c r="AA19" i="1"/>
  <c r="AB19" i="1"/>
  <c r="AG19" i="1"/>
  <c r="AH19" i="1"/>
  <c r="AJ19" i="1"/>
  <c r="AK19" i="1"/>
  <c r="G20" i="1"/>
  <c r="I20" i="1"/>
  <c r="J20" i="1"/>
  <c r="L20" i="1"/>
  <c r="M20" i="1"/>
  <c r="O20" i="1"/>
  <c r="P20" i="1"/>
  <c r="R20" i="1"/>
  <c r="S20" i="1"/>
  <c r="U20" i="1"/>
  <c r="V20" i="1"/>
  <c r="X20" i="1"/>
  <c r="Y20" i="1"/>
  <c r="AA20" i="1"/>
  <c r="AB20" i="1"/>
  <c r="AD20" i="1"/>
  <c r="AE20" i="1"/>
  <c r="AG20" i="1"/>
  <c r="AH20" i="1"/>
  <c r="AJ20" i="1"/>
  <c r="AK20" i="1"/>
  <c r="L37" i="1"/>
  <c r="M37" i="1"/>
  <c r="O37" i="1"/>
  <c r="P37" i="1"/>
  <c r="R37" i="1"/>
  <c r="S37" i="1"/>
  <c r="U37" i="1"/>
  <c r="V37" i="1"/>
  <c r="X37" i="1"/>
  <c r="Y37" i="1"/>
  <c r="AA37" i="1"/>
  <c r="AB37" i="1"/>
  <c r="AD37" i="1"/>
  <c r="AE37" i="1"/>
  <c r="AG37" i="1"/>
  <c r="L38" i="1"/>
  <c r="M38" i="1"/>
  <c r="O38" i="1"/>
  <c r="P38" i="1"/>
  <c r="R38" i="1"/>
  <c r="S38" i="1"/>
  <c r="U38" i="1"/>
  <c r="V38" i="1"/>
  <c r="X38" i="1"/>
  <c r="Y38" i="1"/>
  <c r="AA38" i="1"/>
  <c r="AB38" i="1"/>
  <c r="AD38" i="1"/>
  <c r="AE38" i="1"/>
  <c r="AG38" i="1"/>
  <c r="I38" i="1"/>
  <c r="I37" i="1"/>
  <c r="F37" i="1"/>
  <c r="F38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38" i="1"/>
  <c r="D37" i="1"/>
  <c r="D20" i="1"/>
  <c r="D19" i="1"/>
  <c r="G54" i="1"/>
  <c r="M54" i="1"/>
  <c r="P54" i="1"/>
  <c r="V54" i="1"/>
  <c r="Y54" i="1"/>
  <c r="AB54" i="1"/>
  <c r="AE54" i="1"/>
  <c r="AH54" i="1"/>
  <c r="AK54" i="1"/>
  <c r="G38" i="1"/>
  <c r="J38" i="1"/>
  <c r="AH38" i="1"/>
  <c r="AK38" i="1"/>
  <c r="G53" i="1"/>
  <c r="M53" i="1"/>
  <c r="P53" i="1"/>
  <c r="S53" i="1"/>
  <c r="V53" i="1"/>
  <c r="Y53" i="1"/>
  <c r="AB53" i="1"/>
  <c r="AE53" i="1"/>
  <c r="AH53" i="1"/>
  <c r="AK53" i="1"/>
  <c r="G52" i="1"/>
  <c r="M52" i="1"/>
  <c r="P52" i="1"/>
  <c r="S52" i="1"/>
  <c r="V52" i="1"/>
  <c r="Y52" i="1"/>
  <c r="AB52" i="1"/>
  <c r="AE52" i="1"/>
  <c r="AH52" i="1"/>
  <c r="AK52" i="1"/>
  <c r="G51" i="1"/>
  <c r="M51" i="1"/>
  <c r="P51" i="1"/>
  <c r="S51" i="1"/>
  <c r="V51" i="1"/>
  <c r="Y51" i="1"/>
  <c r="AB51" i="1"/>
  <c r="AE51" i="1"/>
  <c r="AH51" i="1"/>
  <c r="AK51" i="1"/>
  <c r="G50" i="1"/>
  <c r="M50" i="1"/>
  <c r="P50" i="1"/>
  <c r="S50" i="1"/>
  <c r="V50" i="1"/>
  <c r="Y50" i="1"/>
  <c r="AB50" i="1"/>
  <c r="AE50" i="1"/>
  <c r="AH50" i="1"/>
  <c r="AK50" i="1"/>
  <c r="G49" i="1"/>
  <c r="M49" i="1"/>
  <c r="P49" i="1"/>
  <c r="S49" i="1"/>
  <c r="V49" i="1"/>
  <c r="Y49" i="1"/>
  <c r="AB49" i="1"/>
  <c r="AE49" i="1"/>
  <c r="AH49" i="1"/>
  <c r="AK49" i="1"/>
  <c r="G48" i="1"/>
  <c r="M48" i="1"/>
  <c r="P48" i="1"/>
  <c r="S48" i="1"/>
  <c r="V48" i="1"/>
  <c r="Y48" i="1"/>
  <c r="AB48" i="1"/>
  <c r="AE48" i="1"/>
  <c r="AH48" i="1"/>
  <c r="AK48" i="1"/>
  <c r="G47" i="1"/>
  <c r="M47" i="1"/>
  <c r="P47" i="1"/>
  <c r="S47" i="1"/>
  <c r="V47" i="1"/>
  <c r="Y47" i="1"/>
  <c r="AB47" i="1"/>
  <c r="AE47" i="1"/>
  <c r="AH47" i="1"/>
  <c r="AK47" i="1"/>
  <c r="G46" i="1"/>
  <c r="M46" i="1"/>
  <c r="P46" i="1"/>
  <c r="S46" i="1"/>
  <c r="V46" i="1"/>
  <c r="Y46" i="1"/>
  <c r="AB46" i="1"/>
  <c r="AE46" i="1"/>
  <c r="AH46" i="1"/>
  <c r="AK46" i="1"/>
  <c r="G45" i="1"/>
  <c r="M45" i="1"/>
  <c r="P45" i="1"/>
  <c r="S45" i="1"/>
  <c r="V45" i="1"/>
  <c r="Y45" i="1"/>
  <c r="AB45" i="1"/>
  <c r="AE45" i="1"/>
  <c r="AH45" i="1"/>
  <c r="AK45" i="1"/>
  <c r="G44" i="1"/>
  <c r="M44" i="1"/>
  <c r="P44" i="1"/>
  <c r="S44" i="1"/>
  <c r="V44" i="1"/>
  <c r="Y44" i="1"/>
  <c r="AB44" i="1"/>
  <c r="AE44" i="1"/>
  <c r="AH44" i="1"/>
  <c r="AK44" i="1"/>
  <c r="G43" i="1"/>
  <c r="P43" i="1"/>
  <c r="S43" i="1"/>
  <c r="V43" i="1"/>
  <c r="Y43" i="1"/>
  <c r="AB43" i="1"/>
  <c r="AE43" i="1"/>
  <c r="AH43" i="1"/>
  <c r="AK43" i="1"/>
  <c r="J42" i="1"/>
  <c r="M42" i="1"/>
  <c r="P42" i="1"/>
  <c r="S42" i="1"/>
  <c r="V42" i="1"/>
  <c r="Y42" i="1"/>
  <c r="AB42" i="1"/>
  <c r="AE42" i="1"/>
  <c r="AH42" i="1"/>
  <c r="G42" i="1"/>
  <c r="J37" i="1"/>
  <c r="AH37" i="1"/>
  <c r="AK37" i="1"/>
  <c r="G37" i="1"/>
  <c r="AM54" i="1" l="1"/>
  <c r="AM46" i="1"/>
  <c r="AM42" i="1"/>
  <c r="AM50" i="1"/>
  <c r="AN20" i="1"/>
  <c r="AN47" i="1"/>
  <c r="AN44" i="1"/>
  <c r="AN48" i="1"/>
  <c r="AN52" i="1"/>
  <c r="AO38" i="1"/>
  <c r="AM20" i="1"/>
  <c r="AO19" i="1"/>
  <c r="AM53" i="1"/>
  <c r="AM49" i="1"/>
  <c r="AM45" i="1"/>
  <c r="AN51" i="1"/>
  <c r="AN45" i="1"/>
  <c r="AN49" i="1"/>
  <c r="AN53" i="1"/>
  <c r="AO20" i="1"/>
  <c r="AP20" i="1" s="1"/>
  <c r="AM19" i="1"/>
  <c r="AM52" i="1"/>
  <c r="AM48" i="1"/>
  <c r="AM44" i="1"/>
  <c r="AN43" i="1"/>
  <c r="AN19" i="1"/>
  <c r="AN42" i="1"/>
  <c r="AN46" i="1"/>
  <c r="AN50" i="1"/>
  <c r="AN54" i="1"/>
  <c r="AM51" i="1"/>
  <c r="AM47" i="1"/>
  <c r="AM43" i="1"/>
  <c r="G21" i="1"/>
  <c r="AP38" i="1"/>
  <c r="AO37" i="1"/>
  <c r="AB39" i="1"/>
  <c r="I56" i="1"/>
  <c r="U56" i="1"/>
  <c r="O56" i="1"/>
  <c r="L55" i="1"/>
  <c r="X56" i="1"/>
  <c r="AA56" i="1"/>
  <c r="O55" i="1"/>
  <c r="AJ56" i="1"/>
  <c r="AK55" i="1"/>
  <c r="L56" i="1"/>
  <c r="AJ55" i="1"/>
  <c r="AG56" i="1"/>
  <c r="AD56" i="1"/>
  <c r="F56" i="1"/>
  <c r="X55" i="1"/>
  <c r="I55" i="1"/>
  <c r="F55" i="1"/>
  <c r="R55" i="1"/>
  <c r="U55" i="1"/>
  <c r="AA55" i="1"/>
  <c r="AD55" i="1"/>
  <c r="AG55" i="1"/>
  <c r="AE21" i="1"/>
  <c r="R56" i="1"/>
  <c r="Y39" i="1"/>
  <c r="AB21" i="1"/>
  <c r="AJ21" i="1"/>
  <c r="AD21" i="1"/>
  <c r="AG39" i="1"/>
  <c r="AE56" i="1"/>
  <c r="S56" i="1"/>
  <c r="G56" i="1"/>
  <c r="D55" i="1"/>
  <c r="I39" i="1"/>
  <c r="L39" i="1"/>
  <c r="AG21" i="1"/>
  <c r="Y21" i="1"/>
  <c r="F39" i="1"/>
  <c r="AE39" i="1"/>
  <c r="O39" i="1"/>
  <c r="R39" i="1"/>
  <c r="AD39" i="1"/>
  <c r="V39" i="1"/>
  <c r="P39" i="1"/>
  <c r="AB55" i="1"/>
  <c r="Y55" i="1"/>
  <c r="AK56" i="1"/>
  <c r="X39" i="1"/>
  <c r="P55" i="1"/>
  <c r="AK21" i="1"/>
  <c r="S55" i="1"/>
  <c r="AH56" i="1"/>
  <c r="J55" i="1"/>
  <c r="AA21" i="1"/>
  <c r="S21" i="1"/>
  <c r="G55" i="1"/>
  <c r="AB56" i="1"/>
  <c r="Y56" i="1"/>
  <c r="P21" i="1"/>
  <c r="AH21" i="1"/>
  <c r="J21" i="1"/>
  <c r="V55" i="1"/>
  <c r="J56" i="1"/>
  <c r="M21" i="1"/>
  <c r="AH55" i="1"/>
  <c r="V21" i="1"/>
  <c r="D56" i="1"/>
  <c r="AE55" i="1"/>
  <c r="M55" i="1"/>
  <c r="U39" i="1"/>
  <c r="M39" i="1"/>
  <c r="AA39" i="1"/>
  <c r="S39" i="1"/>
  <c r="V56" i="1"/>
  <c r="P56" i="1"/>
  <c r="M56" i="1"/>
  <c r="U21" i="1"/>
  <c r="O21" i="1"/>
  <c r="L21" i="1"/>
  <c r="I21" i="1"/>
  <c r="F21" i="1"/>
  <c r="R21" i="1"/>
  <c r="X21" i="1"/>
  <c r="G39" i="1"/>
  <c r="D21" i="1"/>
  <c r="D39" i="1"/>
  <c r="J39" i="1"/>
  <c r="AK39" i="1"/>
  <c r="AH39" i="1"/>
  <c r="AN38" i="1"/>
  <c r="AN37" i="1"/>
  <c r="AO56" i="1" l="1"/>
  <c r="AP56" i="1" s="1"/>
  <c r="AO55" i="1"/>
  <c r="AQ20" i="1"/>
  <c r="AM21" i="1"/>
  <c r="AH57" i="1"/>
  <c r="AQ38" i="1"/>
  <c r="L57" i="1"/>
  <c r="AO39" i="1"/>
  <c r="O57" i="1"/>
  <c r="U57" i="1"/>
  <c r="I57" i="1"/>
  <c r="AA57" i="1"/>
  <c r="F57" i="1"/>
  <c r="X57" i="1"/>
  <c r="AJ57" i="1"/>
  <c r="AM55" i="1"/>
  <c r="AM56" i="1"/>
  <c r="AG57" i="1"/>
  <c r="AD57" i="1"/>
  <c r="R57" i="1"/>
  <c r="M57" i="1"/>
  <c r="Y57" i="1"/>
  <c r="V57" i="1"/>
  <c r="AN21" i="1"/>
  <c r="G57" i="1"/>
  <c r="AE57" i="1"/>
  <c r="S57" i="1"/>
  <c r="AB57" i="1"/>
  <c r="D57" i="1"/>
  <c r="AK57" i="1"/>
  <c r="P57" i="1"/>
  <c r="J57" i="1"/>
  <c r="AN39" i="1"/>
  <c r="AN55" i="1"/>
  <c r="AN56" i="1"/>
  <c r="AQ56" i="1" l="1"/>
  <c r="AM57" i="1"/>
  <c r="AN5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tc={3BAF9F3E-D8F9-40E9-AC60-CFFD5226C216}</author>
    <author>Paul Steadman</author>
  </authors>
  <commentList>
    <comment ref="AG5" authorId="0" shapeId="0" xr:uid="{3BAF9F3E-D8F9-40E9-AC60-CFFD5226C216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includeds the 3 skips of library books sent as DMR</t>
      </text>
    </comment>
    <comment ref="AG13" authorId="1" shapeId="0" xr:uid="{B51D61A4-ACE6-4A59-A8C6-270B5AED0BE9}">
      <text>
        <r>
          <rPr>
            <b/>
            <sz val="9"/>
            <color indexed="81"/>
            <rFont val="Tahoma"/>
            <family val="2"/>
          </rPr>
          <t>Paul Steadman:</t>
        </r>
        <r>
          <rPr>
            <sz val="9"/>
            <color indexed="81"/>
            <rFont val="Tahoma"/>
            <family val="2"/>
          </rPr>
          <t xml:space="preserve">
Covid Wipes</t>
        </r>
      </text>
    </comment>
    <comment ref="AJ13" authorId="1" shapeId="0" xr:uid="{24D8C9EB-D794-44CA-8037-963EBB73E892}">
      <text>
        <r>
          <rPr>
            <b/>
            <sz val="9"/>
            <color indexed="81"/>
            <rFont val="Tahoma"/>
            <family val="2"/>
          </rPr>
          <t>Paul Steadman:</t>
        </r>
        <r>
          <rPr>
            <sz val="9"/>
            <color indexed="81"/>
            <rFont val="Tahoma"/>
            <family val="2"/>
          </rPr>
          <t xml:space="preserve">
Covid Wipes</t>
        </r>
      </text>
    </comment>
  </commentList>
</comments>
</file>

<file path=xl/sharedStrings.xml><?xml version="1.0" encoding="utf-8"?>
<sst xmlns="http://schemas.openxmlformats.org/spreadsheetml/2006/main" count="80" uniqueCount="41">
  <si>
    <t>Reused</t>
  </si>
  <si>
    <t>General</t>
  </si>
  <si>
    <t>DMR</t>
  </si>
  <si>
    <t>Glass</t>
  </si>
  <si>
    <t>Food</t>
  </si>
  <si>
    <t>Garden</t>
  </si>
  <si>
    <t>Clinical</t>
  </si>
  <si>
    <t>Confidential</t>
  </si>
  <si>
    <t>WEEE</t>
  </si>
  <si>
    <t>Hazardous</t>
  </si>
  <si>
    <t>Mixed metals</t>
  </si>
  <si>
    <t>Nappies</t>
  </si>
  <si>
    <t>Sanitary</t>
  </si>
  <si>
    <t>TOTAL</t>
  </si>
  <si>
    <t>Mixed Metals</t>
  </si>
  <si>
    <t>2020/21</t>
  </si>
  <si>
    <t>Total 2020-21</t>
  </si>
  <si>
    <t>RECYCLED ETC.</t>
  </si>
  <si>
    <t>NON-RESIDENTIAL</t>
  </si>
  <si>
    <t>RESIDENTIAL</t>
  </si>
  <si>
    <t>TOTAL excl. reuse</t>
  </si>
  <si>
    <t>RECYCLED %</t>
  </si>
  <si>
    <t>Company</t>
  </si>
  <si>
    <t>Year</t>
  </si>
  <si>
    <t>Item</t>
  </si>
  <si>
    <t>Month</t>
  </si>
  <si>
    <t>Weight (t)</t>
  </si>
  <si>
    <t>UniGreenScheme</t>
  </si>
  <si>
    <t>Various (see list)</t>
  </si>
  <si>
    <t>All</t>
  </si>
  <si>
    <t>Rebuyer</t>
  </si>
  <si>
    <t>Timber</t>
  </si>
  <si>
    <t>Batteries</t>
  </si>
  <si>
    <t>Hazardous Disposal</t>
  </si>
  <si>
    <t>Hazardous Recovered</t>
  </si>
  <si>
    <t>Total 2021-22</t>
  </si>
  <si>
    <t>Recycling</t>
  </si>
  <si>
    <t>Disposal</t>
  </si>
  <si>
    <t>Total</t>
  </si>
  <si>
    <t>Total 2022-23</t>
  </si>
  <si>
    <t>THE Impact Totals 2021 (Calendar Yr)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</si>
</sst>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/>
    <xf numFmtId="0" fontId="0" fillId="3" borderId="1" xfId="0" applyFill="1" applyBorder="1"/>
    <xf numFmtId="17" fontId="1" fillId="3" borderId="1" xfId="0" applyNumberFormat="1" applyFont="1" applyFill="1" applyBorder="1" applyAlignment="1">
      <alignment horizontal="center" vertical="center"/>
    </xf>
    <xf numFmtId="17" fontId="1" fillId="4" borderId="1" xfId="0" applyNumberFormat="1" applyFont="1" applyFill="1" applyBorder="1" applyAlignment="1">
      <alignment horizontal="center" vertical="center"/>
    </xf>
    <xf numFmtId="17" fontId="1" fillId="5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164" fontId="0" fillId="3" borderId="1" xfId="0" applyNumberFormat="1" applyFill="1" applyBorder="1"/>
    <xf numFmtId="0" fontId="1" fillId="4" borderId="1" xfId="0" applyFont="1" applyFill="1" applyBorder="1"/>
    <xf numFmtId="164" fontId="1" fillId="4" borderId="1" xfId="0" applyNumberFormat="1" applyFont="1" applyFill="1" applyBorder="1"/>
    <xf numFmtId="0" fontId="0" fillId="5" borderId="1" xfId="0" applyFill="1" applyBorder="1"/>
    <xf numFmtId="0" fontId="1" fillId="5" borderId="1" xfId="0" applyFont="1" applyFill="1" applyBorder="1"/>
    <xf numFmtId="164" fontId="1" fillId="5" borderId="1" xfId="0" applyNumberFormat="1" applyFont="1" applyFill="1" applyBorder="1"/>
    <xf numFmtId="0" fontId="1" fillId="5" borderId="1" xfId="0" applyFont="1" applyFill="1" applyBorder="1" applyAlignment="1">
      <alignment horizontal="center" vertical="center"/>
    </xf>
    <xf numFmtId="17" fontId="1" fillId="3" borderId="1" xfId="0" applyNumberFormat="1" applyFont="1" applyFill="1" applyBorder="1" applyAlignment="1">
      <alignment horizontal="center" vertical="center" wrapText="1"/>
    </xf>
    <xf numFmtId="17" fontId="1" fillId="4" borderId="1" xfId="0" applyNumberFormat="1" applyFont="1" applyFill="1" applyBorder="1" applyAlignment="1">
      <alignment horizontal="center" vertical="center" wrapText="1"/>
    </xf>
    <xf numFmtId="164" fontId="0" fillId="4" borderId="1" xfId="0" applyNumberFormat="1" applyFill="1" applyBorder="1"/>
    <xf numFmtId="164" fontId="0" fillId="5" borderId="1" xfId="0" applyNumberFormat="1" applyFill="1" applyBorder="1"/>
    <xf numFmtId="17" fontId="1" fillId="5" borderId="1" xfId="0" applyNumberFormat="1" applyFont="1" applyFill="1" applyBorder="1" applyAlignment="1">
      <alignment horizontal="center" vertical="center" wrapText="1"/>
    </xf>
    <xf numFmtId="2" fontId="0" fillId="4" borderId="1" xfId="0" applyNumberFormat="1" applyFill="1" applyBorder="1"/>
    <xf numFmtId="2" fontId="1" fillId="4" borderId="1" xfId="0" applyNumberFormat="1" applyFont="1" applyFill="1" applyBorder="1"/>
    <xf numFmtId="2" fontId="0" fillId="3" borderId="1" xfId="0" applyNumberFormat="1" applyFill="1" applyBorder="1"/>
    <xf numFmtId="2" fontId="1" fillId="3" borderId="1" xfId="0" applyNumberFormat="1" applyFont="1" applyFill="1" applyBorder="1"/>
    <xf numFmtId="0" fontId="5" fillId="0" borderId="1" xfId="0" applyFont="1" applyBorder="1"/>
    <xf numFmtId="0" fontId="1" fillId="0" borderId="2" xfId="0" applyFont="1" applyBorder="1" applyAlignment="1">
      <alignment horizontal="center" vertical="center"/>
    </xf>
    <xf numFmtId="0" fontId="0" fillId="0" borderId="4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aul Steadman" id="{12E064D3-A94D-4503-8050-B289C0E0B8E9}" userId="S::paul.paul.steadman@northumbria.ac.uk::a470a4b2-68af-4b83-9452-23fa39f28c6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G5" dT="2022-08-30T14:34:11.19" personId="{12E064D3-A94D-4503-8050-B289C0E0B8E9}" id="{3BAF9F3E-D8F9-40E9-AC60-CFFD5226C216}">
    <text>This includeds the 3 skips of library books sent as DMR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64"/>
  <sheetViews>
    <sheetView tabSelected="1" zoomScaleNormal="100" workbookViewId="0">
      <pane xSplit="1" ySplit="2" topLeftCell="B37" activePane="bottomRight" state="frozen"/>
      <selection pane="topRight" activeCell="B1" sqref="B1"/>
      <selection pane="bottomLeft" activeCell="A3" sqref="A3"/>
      <selection pane="bottomRight" activeCell="AM65" sqref="AM65"/>
    </sheetView>
  </sheetViews>
  <sheetFormatPr defaultRowHeight="15" x14ac:dyDescent="0.25"/>
  <cols>
    <col min="1" max="1" width="26.28515625" style="2" customWidth="1"/>
    <col min="2" max="3" width="7.7109375" style="2" customWidth="1"/>
    <col min="4" max="4" width="7.42578125" style="2" bestFit="1" customWidth="1"/>
    <col min="5" max="5" width="7.42578125" style="2" customWidth="1"/>
    <col min="6" max="6" width="8.28515625" style="2" customWidth="1"/>
    <col min="7" max="7" width="7.42578125" style="2" bestFit="1" customWidth="1"/>
    <col min="8" max="9" width="7.42578125" style="2" customWidth="1"/>
    <col min="10" max="10" width="7.42578125" style="2" bestFit="1" customWidth="1"/>
    <col min="11" max="12" width="7.42578125" style="2" customWidth="1"/>
    <col min="13" max="13" width="7.42578125" style="2" bestFit="1" customWidth="1"/>
    <col min="14" max="15" width="7.42578125" style="2" customWidth="1"/>
    <col min="16" max="16" width="7.42578125" style="2" bestFit="1" customWidth="1"/>
    <col min="17" max="17" width="7.42578125" style="2" customWidth="1"/>
    <col min="18" max="18" width="8.28515625" style="2" customWidth="1"/>
    <col min="19" max="19" width="7.42578125" style="2" bestFit="1" customWidth="1"/>
    <col min="20" max="20" width="7.42578125" style="2" customWidth="1"/>
    <col min="21" max="21" width="8.28515625" style="2" customWidth="1"/>
    <col min="22" max="22" width="7.42578125" style="2" bestFit="1" customWidth="1"/>
    <col min="23" max="23" width="7.42578125" style="2" customWidth="1"/>
    <col min="24" max="24" width="8.28515625" style="2" customWidth="1"/>
    <col min="25" max="25" width="7.42578125" style="2" bestFit="1" customWidth="1"/>
    <col min="26" max="26" width="7.42578125" style="2" customWidth="1"/>
    <col min="27" max="27" width="8.28515625" style="2" customWidth="1"/>
    <col min="28" max="28" width="7.42578125" style="2" bestFit="1" customWidth="1"/>
    <col min="29" max="29" width="7.42578125" style="2" customWidth="1"/>
    <col min="30" max="30" width="8.28515625" style="2" customWidth="1"/>
    <col min="31" max="32" width="8.5703125" style="2" customWidth="1"/>
    <col min="33" max="33" width="9" style="2" customWidth="1"/>
    <col min="34" max="34" width="7.42578125" style="2" bestFit="1" customWidth="1"/>
    <col min="35" max="35" width="7.42578125" style="2" customWidth="1"/>
    <col min="36" max="36" width="8.7109375" style="2" customWidth="1"/>
    <col min="37" max="37" width="7.42578125" style="2" bestFit="1" customWidth="1"/>
    <col min="38" max="38" width="9.140625" style="2" customWidth="1"/>
    <col min="39" max="39" width="10.28515625" style="2" customWidth="1"/>
    <col min="40" max="40" width="10" style="2" customWidth="1"/>
    <col min="41" max="41" width="15.28515625" style="2" customWidth="1"/>
    <col min="42" max="42" width="13.42578125" style="2" customWidth="1"/>
    <col min="43" max="43" width="12.7109375" style="2" customWidth="1"/>
    <col min="44" max="16384" width="9.140625" style="2"/>
  </cols>
  <sheetData>
    <row r="1" spans="1:43" ht="31.5" customHeight="1" x14ac:dyDescent="0.25">
      <c r="A1" s="3"/>
      <c r="B1" s="3"/>
      <c r="C1" s="3"/>
      <c r="D1" s="3"/>
      <c r="E1" s="3"/>
      <c r="AO1" s="30" t="s">
        <v>40</v>
      </c>
      <c r="AP1" s="31"/>
      <c r="AQ1" s="32"/>
    </row>
    <row r="2" spans="1:43" s="4" customFormat="1" ht="52.5" customHeight="1" x14ac:dyDescent="0.25">
      <c r="A2" s="19" t="s">
        <v>18</v>
      </c>
      <c r="B2" s="7">
        <v>44774</v>
      </c>
      <c r="C2" s="8">
        <v>44409</v>
      </c>
      <c r="D2" s="9">
        <v>44044</v>
      </c>
      <c r="E2" s="7">
        <v>44805</v>
      </c>
      <c r="F2" s="8">
        <v>44440</v>
      </c>
      <c r="G2" s="9">
        <v>44075</v>
      </c>
      <c r="H2" s="7">
        <v>44835</v>
      </c>
      <c r="I2" s="8">
        <v>44470</v>
      </c>
      <c r="J2" s="9">
        <v>44105</v>
      </c>
      <c r="K2" s="7">
        <v>44866</v>
      </c>
      <c r="L2" s="8">
        <v>44501</v>
      </c>
      <c r="M2" s="9">
        <v>44136</v>
      </c>
      <c r="N2" s="7">
        <v>44896</v>
      </c>
      <c r="O2" s="8">
        <v>44531</v>
      </c>
      <c r="P2" s="9">
        <v>44166</v>
      </c>
      <c r="Q2" s="7">
        <v>44927</v>
      </c>
      <c r="R2" s="8">
        <v>44562</v>
      </c>
      <c r="S2" s="9">
        <v>44197</v>
      </c>
      <c r="T2" s="7">
        <v>44958</v>
      </c>
      <c r="U2" s="8">
        <v>44593</v>
      </c>
      <c r="V2" s="9">
        <v>44228</v>
      </c>
      <c r="W2" s="7">
        <v>44986</v>
      </c>
      <c r="X2" s="8">
        <v>44621</v>
      </c>
      <c r="Y2" s="9">
        <v>44256</v>
      </c>
      <c r="Z2" s="7">
        <v>45017</v>
      </c>
      <c r="AA2" s="8">
        <v>44652</v>
      </c>
      <c r="AB2" s="9">
        <v>44287</v>
      </c>
      <c r="AC2" s="7">
        <v>45047</v>
      </c>
      <c r="AD2" s="8">
        <v>44682</v>
      </c>
      <c r="AE2" s="9">
        <v>44317</v>
      </c>
      <c r="AF2" s="7">
        <v>45078</v>
      </c>
      <c r="AG2" s="8">
        <v>44713</v>
      </c>
      <c r="AH2" s="9">
        <v>44348</v>
      </c>
      <c r="AI2" s="7">
        <v>45108</v>
      </c>
      <c r="AJ2" s="8">
        <v>44743</v>
      </c>
      <c r="AK2" s="9">
        <v>44378</v>
      </c>
      <c r="AL2" s="20" t="s">
        <v>39</v>
      </c>
      <c r="AM2" s="21" t="s">
        <v>35</v>
      </c>
      <c r="AN2" s="24" t="s">
        <v>16</v>
      </c>
      <c r="AO2" s="4" t="s">
        <v>38</v>
      </c>
      <c r="AP2" s="4" t="s">
        <v>36</v>
      </c>
      <c r="AQ2" s="4" t="s">
        <v>37</v>
      </c>
    </row>
    <row r="3" spans="1:43" x14ac:dyDescent="0.25">
      <c r="A3" s="3" t="s">
        <v>0</v>
      </c>
      <c r="B3" s="11"/>
      <c r="C3" s="14"/>
      <c r="D3" s="17"/>
      <c r="E3" s="11"/>
      <c r="F3" s="10"/>
      <c r="G3" s="16"/>
      <c r="H3" s="6"/>
      <c r="I3" s="10"/>
      <c r="J3" s="16"/>
      <c r="K3" s="6"/>
      <c r="L3" s="10"/>
      <c r="M3" s="16"/>
      <c r="N3" s="6"/>
      <c r="O3" s="10"/>
      <c r="P3" s="16"/>
      <c r="Q3" s="6"/>
      <c r="R3" s="10"/>
      <c r="S3" s="16"/>
      <c r="T3" s="6"/>
      <c r="U3" s="10"/>
      <c r="V3" s="16"/>
      <c r="W3" s="6"/>
      <c r="X3" s="10"/>
      <c r="Y3" s="16"/>
      <c r="Z3" s="6"/>
      <c r="AA3" s="10"/>
      <c r="AB3" s="16"/>
      <c r="AC3" s="6"/>
      <c r="AD3" s="10"/>
      <c r="AE3" s="16"/>
      <c r="AF3" s="6"/>
      <c r="AG3" s="10"/>
      <c r="AH3" s="16">
        <v>0.1</v>
      </c>
      <c r="AI3" s="6"/>
      <c r="AJ3" s="10"/>
      <c r="AK3" s="16">
        <v>10.367000000000001</v>
      </c>
      <c r="AL3" s="6">
        <f>SUM(B3+E3+H3+K3+N3+Q3+T3+W3+Z3+AC3+AF3+AI3)</f>
        <v>0</v>
      </c>
      <c r="AM3" s="10">
        <f>SUM(C3+F3+I3+L3+O3+R3+U3+X3+AA3+AD3+AG3+AJ3)</f>
        <v>0</v>
      </c>
      <c r="AN3" s="16">
        <f>SUM(D3+G3+J3+M3+P3+S3+V3+Y3+AB3+AE3+AH3+AK3)</f>
        <v>10.467000000000001</v>
      </c>
    </row>
    <row r="4" spans="1:43" x14ac:dyDescent="0.25">
      <c r="A4" s="3" t="s">
        <v>1</v>
      </c>
      <c r="B4" s="6">
        <v>13.481</v>
      </c>
      <c r="C4" s="10">
        <v>11.308999999999999</v>
      </c>
      <c r="D4" s="16">
        <v>8.6950000000000003</v>
      </c>
      <c r="E4" s="6">
        <v>27.638000000000002</v>
      </c>
      <c r="F4" s="10">
        <v>16.166</v>
      </c>
      <c r="G4" s="16">
        <v>15.071</v>
      </c>
      <c r="H4" s="6">
        <v>29.53</v>
      </c>
      <c r="I4" s="10">
        <v>28.925000000000001</v>
      </c>
      <c r="J4" s="16">
        <v>19.004999999999999</v>
      </c>
      <c r="K4" s="6">
        <v>33.840000000000003</v>
      </c>
      <c r="L4" s="10">
        <v>23.550999999999998</v>
      </c>
      <c r="M4" s="16">
        <v>10.904</v>
      </c>
      <c r="N4" s="6">
        <v>27.56</v>
      </c>
      <c r="O4" s="10">
        <v>16.933</v>
      </c>
      <c r="P4" s="16">
        <v>10.14</v>
      </c>
      <c r="Q4" s="6">
        <v>30.28</v>
      </c>
      <c r="R4" s="10">
        <v>16.844000000000001</v>
      </c>
      <c r="S4" s="16">
        <v>7.3319999999999999</v>
      </c>
      <c r="T4" s="6">
        <v>29.858000000000001</v>
      </c>
      <c r="U4" s="10">
        <v>18.350999999999999</v>
      </c>
      <c r="V4" s="16">
        <v>18.396999999999998</v>
      </c>
      <c r="W4" s="6">
        <v>35.58</v>
      </c>
      <c r="X4" s="10">
        <v>24.169</v>
      </c>
      <c r="Y4" s="16">
        <v>14.457000000000001</v>
      </c>
      <c r="Z4" s="6">
        <v>27.49</v>
      </c>
      <c r="AA4" s="10">
        <v>19.838000000000001</v>
      </c>
      <c r="AB4" s="16">
        <v>8.9879999999999995</v>
      </c>
      <c r="AC4" s="6">
        <v>23.39</v>
      </c>
      <c r="AD4" s="10">
        <v>21.56</v>
      </c>
      <c r="AE4" s="16">
        <v>10.8</v>
      </c>
      <c r="AF4" s="6">
        <v>17.43</v>
      </c>
      <c r="AG4" s="10">
        <v>17.808</v>
      </c>
      <c r="AH4" s="16">
        <v>8.7669999999999995</v>
      </c>
      <c r="AI4" s="6">
        <v>20.59</v>
      </c>
      <c r="AJ4" s="10">
        <v>20.67</v>
      </c>
      <c r="AK4" s="16">
        <v>10.641</v>
      </c>
      <c r="AL4" s="6">
        <f>SUM(B4+E4+H4+K4+N4+Q4+T4+W4+Z4+AC4+AF4+AI4)</f>
        <v>316.66699999999997</v>
      </c>
      <c r="AM4" s="10">
        <f>SUM(C4+F4+I4+L4+O4+R4+U4+X4+AA4+AD4+AG4+AJ4)</f>
        <v>236.12400000000002</v>
      </c>
      <c r="AN4" s="16">
        <f t="shared" ref="AN4:AN20" si="0">SUM(D4+G4+J4+M4+P4+S4+V4+Y4+AB4+AE4+AH4+AK4)</f>
        <v>143.19699999999997</v>
      </c>
    </row>
    <row r="5" spans="1:43" x14ac:dyDescent="0.25">
      <c r="A5" s="5" t="s">
        <v>2</v>
      </c>
      <c r="B5" s="6">
        <v>7.98</v>
      </c>
      <c r="C5" s="10">
        <v>4.55</v>
      </c>
      <c r="D5" s="16">
        <v>1.9790000000000001</v>
      </c>
      <c r="E5" s="6">
        <v>10.003</v>
      </c>
      <c r="F5" s="10">
        <v>9.0340000000000007</v>
      </c>
      <c r="G5" s="16">
        <v>7.149</v>
      </c>
      <c r="H5" s="6">
        <v>14.589</v>
      </c>
      <c r="I5" s="10">
        <v>10.952999999999999</v>
      </c>
      <c r="J5" s="16">
        <v>6.3129999999999997</v>
      </c>
      <c r="K5" s="6">
        <v>12.49</v>
      </c>
      <c r="L5" s="10">
        <v>9.8409999999999993</v>
      </c>
      <c r="M5" s="16">
        <v>3.9540000000000002</v>
      </c>
      <c r="N5" s="6">
        <v>9.43</v>
      </c>
      <c r="O5" s="10">
        <v>9.9030000000000005</v>
      </c>
      <c r="P5" s="16">
        <v>5.3609999999999998</v>
      </c>
      <c r="Q5" s="6">
        <v>8.33</v>
      </c>
      <c r="R5" s="10">
        <v>5.6210000000000004</v>
      </c>
      <c r="S5" s="16">
        <v>3.3210000000000002</v>
      </c>
      <c r="T5" s="6">
        <v>9.4090000000000007</v>
      </c>
      <c r="U5" s="10">
        <v>7.5140000000000002</v>
      </c>
      <c r="V5" s="16">
        <v>2.585</v>
      </c>
      <c r="W5" s="6">
        <v>12.42</v>
      </c>
      <c r="X5" s="10">
        <v>9.7360000000000007</v>
      </c>
      <c r="Y5" s="16">
        <v>4.1109999999999998</v>
      </c>
      <c r="Z5" s="6">
        <v>7.49</v>
      </c>
      <c r="AA5" s="10">
        <v>7.5270000000000001</v>
      </c>
      <c r="AB5" s="16">
        <v>4.1749999999999998</v>
      </c>
      <c r="AC5" s="6">
        <v>14.14</v>
      </c>
      <c r="AD5" s="10">
        <v>14.08</v>
      </c>
      <c r="AE5" s="16">
        <v>5.5940000000000003</v>
      </c>
      <c r="AF5" s="6">
        <v>8.92</v>
      </c>
      <c r="AG5" s="10">
        <v>16.059999999999999</v>
      </c>
      <c r="AH5" s="16">
        <v>4.5149999999999997</v>
      </c>
      <c r="AI5" s="6">
        <v>10.14</v>
      </c>
      <c r="AJ5" s="10">
        <v>9.52</v>
      </c>
      <c r="AK5" s="16">
        <v>5.6379999999999999</v>
      </c>
      <c r="AL5" s="6">
        <f t="shared" ref="AL5:AM20" si="1">SUM(B5+E5+H5+K5+N5+Q5+T5+W5+Z5+AC5+AF5+AI5)</f>
        <v>125.34100000000001</v>
      </c>
      <c r="AM5" s="10">
        <f>SUM(C5+F5+I5+L5+O5+R5+U5+X5+AA5+AD5+AG5+AJ5)</f>
        <v>114.339</v>
      </c>
      <c r="AN5" s="16">
        <f t="shared" si="0"/>
        <v>54.695</v>
      </c>
    </row>
    <row r="6" spans="1:43" x14ac:dyDescent="0.25">
      <c r="A6" s="5" t="s">
        <v>3</v>
      </c>
      <c r="B6" s="6">
        <v>8.85</v>
      </c>
      <c r="C6" s="10">
        <v>8.85</v>
      </c>
      <c r="D6" s="16">
        <v>11.85</v>
      </c>
      <c r="E6" s="6">
        <v>10.73</v>
      </c>
      <c r="F6" s="10">
        <v>8.57</v>
      </c>
      <c r="G6" s="16">
        <v>9.6199999999999992</v>
      </c>
      <c r="H6" s="6">
        <v>8.85</v>
      </c>
      <c r="I6" s="10">
        <v>10.73</v>
      </c>
      <c r="J6" s="16">
        <v>9.6199999999999992</v>
      </c>
      <c r="K6" s="6">
        <v>8.7799999999999994</v>
      </c>
      <c r="L6" s="10">
        <v>8.85</v>
      </c>
      <c r="M6" s="16">
        <v>12.2</v>
      </c>
      <c r="N6" s="6">
        <v>11.08</v>
      </c>
      <c r="O6" s="10">
        <v>11.08</v>
      </c>
      <c r="P6" s="16">
        <v>9.6199999999999992</v>
      </c>
      <c r="Q6" s="6">
        <v>8.85</v>
      </c>
      <c r="R6" s="10">
        <v>8.5</v>
      </c>
      <c r="S6" s="16">
        <v>8.5</v>
      </c>
      <c r="T6" s="6">
        <v>8.7799999999999994</v>
      </c>
      <c r="U6" s="10">
        <v>8.7799999999999994</v>
      </c>
      <c r="V6" s="16">
        <v>1.78</v>
      </c>
      <c r="W6" s="6">
        <v>10.73</v>
      </c>
      <c r="X6" s="10">
        <v>8.7799999999999994</v>
      </c>
      <c r="Y6" s="16">
        <v>1.69</v>
      </c>
      <c r="Z6" s="6">
        <v>8.7799999999999994</v>
      </c>
      <c r="AA6" s="10">
        <v>10.73</v>
      </c>
      <c r="AB6" s="16">
        <v>5.71</v>
      </c>
      <c r="AC6" s="6">
        <v>9.7100000000000009</v>
      </c>
      <c r="AD6" s="10">
        <v>8.85</v>
      </c>
      <c r="AE6" s="16">
        <v>8.85</v>
      </c>
      <c r="AF6" s="6">
        <v>10.220000000000001</v>
      </c>
      <c r="AG6" s="10">
        <v>9.1300000000000008</v>
      </c>
      <c r="AH6" s="16">
        <v>8.43</v>
      </c>
      <c r="AI6" s="6">
        <v>9.1300000000000008</v>
      </c>
      <c r="AJ6" s="10">
        <v>10.73</v>
      </c>
      <c r="AK6" s="16">
        <v>11.08</v>
      </c>
      <c r="AL6" s="6">
        <f t="shared" si="1"/>
        <v>114.49000000000001</v>
      </c>
      <c r="AM6" s="10">
        <f t="shared" si="1"/>
        <v>113.58</v>
      </c>
      <c r="AN6" s="16">
        <f t="shared" si="0"/>
        <v>98.949999999999974</v>
      </c>
    </row>
    <row r="7" spans="1:43" x14ac:dyDescent="0.25">
      <c r="A7" s="5" t="s">
        <v>4</v>
      </c>
      <c r="B7" s="6">
        <v>3.87</v>
      </c>
      <c r="C7" s="10">
        <v>5.4180000000000001</v>
      </c>
      <c r="D7" s="16">
        <v>0.94599999999999995</v>
      </c>
      <c r="E7" s="6">
        <v>3.87</v>
      </c>
      <c r="F7" s="10">
        <v>3.87</v>
      </c>
      <c r="G7" s="16">
        <v>3.6120000000000001</v>
      </c>
      <c r="H7" s="6">
        <v>3.87</v>
      </c>
      <c r="I7" s="10">
        <v>3.44</v>
      </c>
      <c r="J7" s="16">
        <v>3.87</v>
      </c>
      <c r="K7" s="6">
        <v>3.44</v>
      </c>
      <c r="L7" s="10">
        <v>3.87</v>
      </c>
      <c r="M7" s="16">
        <v>3.698</v>
      </c>
      <c r="N7" s="6">
        <v>3.87</v>
      </c>
      <c r="O7" s="10">
        <v>3.87</v>
      </c>
      <c r="P7" s="16">
        <v>3.6120000000000001</v>
      </c>
      <c r="Q7" s="6">
        <v>3.87</v>
      </c>
      <c r="R7" s="10">
        <v>3.698</v>
      </c>
      <c r="S7" s="16">
        <v>3.87</v>
      </c>
      <c r="T7" s="6">
        <v>3.44</v>
      </c>
      <c r="U7" s="10">
        <v>2.6659999999999999</v>
      </c>
      <c r="V7" s="16">
        <v>3.44</v>
      </c>
      <c r="W7" s="6">
        <v>3.87</v>
      </c>
      <c r="X7" s="10">
        <v>3.87</v>
      </c>
      <c r="Y7" s="16">
        <v>3.87</v>
      </c>
      <c r="Z7" s="6">
        <v>3.01</v>
      </c>
      <c r="AA7" s="10">
        <v>3.44</v>
      </c>
      <c r="AB7" s="16">
        <v>3.87</v>
      </c>
      <c r="AC7" s="6">
        <v>3.78</v>
      </c>
      <c r="AD7" s="10">
        <v>3.87</v>
      </c>
      <c r="AE7" s="16">
        <v>3.87</v>
      </c>
      <c r="AF7" s="6">
        <v>0.67</v>
      </c>
      <c r="AG7" s="10">
        <v>3.87</v>
      </c>
      <c r="AH7" s="16">
        <v>3.44</v>
      </c>
      <c r="AI7" s="6">
        <v>0.48</v>
      </c>
      <c r="AJ7" s="10">
        <v>3.44</v>
      </c>
      <c r="AK7" s="16">
        <v>3.87</v>
      </c>
      <c r="AL7" s="6">
        <f t="shared" si="1"/>
        <v>38.04</v>
      </c>
      <c r="AM7" s="10">
        <f t="shared" si="1"/>
        <v>45.321999999999996</v>
      </c>
      <c r="AN7" s="16">
        <f t="shared" si="0"/>
        <v>41.967999999999996</v>
      </c>
    </row>
    <row r="8" spans="1:43" x14ac:dyDescent="0.25">
      <c r="A8" s="5" t="s">
        <v>5</v>
      </c>
      <c r="B8" s="6">
        <v>2.04</v>
      </c>
      <c r="C8" s="10">
        <v>1.7</v>
      </c>
      <c r="D8" s="16">
        <v>2.48</v>
      </c>
      <c r="E8" s="6">
        <v>2.56</v>
      </c>
      <c r="F8" s="10">
        <v>3.8</v>
      </c>
      <c r="G8" s="16">
        <v>6.52</v>
      </c>
      <c r="H8" s="6">
        <v>8.1</v>
      </c>
      <c r="I8" s="10">
        <v>5.14</v>
      </c>
      <c r="J8" s="16">
        <v>9.24</v>
      </c>
      <c r="K8" s="6">
        <v>9.0399999999999991</v>
      </c>
      <c r="L8" s="10">
        <v>5.08</v>
      </c>
      <c r="M8" s="16">
        <v>11.66</v>
      </c>
      <c r="N8" s="6">
        <v>5.58</v>
      </c>
      <c r="O8" s="10">
        <v>6.26</v>
      </c>
      <c r="P8" s="16">
        <v>3.38</v>
      </c>
      <c r="Q8" s="6">
        <v>4.54</v>
      </c>
      <c r="R8" s="10">
        <v>5</v>
      </c>
      <c r="S8" s="16">
        <v>3</v>
      </c>
      <c r="T8" s="6">
        <v>2.68</v>
      </c>
      <c r="U8" s="10">
        <v>3.36</v>
      </c>
      <c r="V8" s="16">
        <v>5.12</v>
      </c>
      <c r="W8" s="6">
        <v>4.7</v>
      </c>
      <c r="X8" s="10">
        <v>3.26</v>
      </c>
      <c r="Y8" s="16">
        <v>5.18</v>
      </c>
      <c r="Z8" s="6">
        <v>2.78</v>
      </c>
      <c r="AA8" s="10">
        <v>0</v>
      </c>
      <c r="AB8" s="16">
        <v>1.88</v>
      </c>
      <c r="AC8" s="6">
        <v>3.4</v>
      </c>
      <c r="AD8" s="10">
        <v>4.26</v>
      </c>
      <c r="AE8" s="16">
        <v>0</v>
      </c>
      <c r="AF8" s="6">
        <v>3.04</v>
      </c>
      <c r="AG8" s="10">
        <v>0</v>
      </c>
      <c r="AH8" s="16">
        <v>0</v>
      </c>
      <c r="AI8" s="6">
        <v>2.96</v>
      </c>
      <c r="AJ8" s="10">
        <v>4.2</v>
      </c>
      <c r="AK8" s="16">
        <v>7.3</v>
      </c>
      <c r="AL8" s="6">
        <f t="shared" si="1"/>
        <v>51.42</v>
      </c>
      <c r="AM8" s="10">
        <f t="shared" si="1"/>
        <v>42.06</v>
      </c>
      <c r="AN8" s="16">
        <f t="shared" si="0"/>
        <v>55.76</v>
      </c>
    </row>
    <row r="9" spans="1:43" x14ac:dyDescent="0.25">
      <c r="A9" s="3" t="s">
        <v>6</v>
      </c>
      <c r="B9" s="6">
        <v>1.462</v>
      </c>
      <c r="C9" s="10">
        <v>1.1970000000000001</v>
      </c>
      <c r="D9" s="16">
        <v>0.24</v>
      </c>
      <c r="E9" s="6">
        <v>1.0289999999999999</v>
      </c>
      <c r="F9" s="10">
        <v>0.73</v>
      </c>
      <c r="G9" s="16">
        <v>0.44</v>
      </c>
      <c r="H9" s="6">
        <v>1.5629999999999999</v>
      </c>
      <c r="I9" s="10">
        <v>1.756</v>
      </c>
      <c r="J9" s="16">
        <v>0.372</v>
      </c>
      <c r="K9" s="6">
        <v>1.236</v>
      </c>
      <c r="L9" s="10">
        <v>1.4419999999999999</v>
      </c>
      <c r="M9" s="16">
        <v>0.81599999999999995</v>
      </c>
      <c r="N9" s="6">
        <v>2.012</v>
      </c>
      <c r="O9" s="10">
        <v>1.62</v>
      </c>
      <c r="P9" s="16">
        <v>1.111</v>
      </c>
      <c r="Q9" s="6">
        <v>1.0720000000000001</v>
      </c>
      <c r="R9" s="10">
        <v>0.94099999999999995</v>
      </c>
      <c r="S9" s="16">
        <v>0.77300000000000002</v>
      </c>
      <c r="T9" s="6">
        <v>1.8740000000000001</v>
      </c>
      <c r="U9" s="10">
        <v>1.393</v>
      </c>
      <c r="V9" s="16">
        <v>1.02</v>
      </c>
      <c r="W9" s="6">
        <v>2.67</v>
      </c>
      <c r="X9" s="10">
        <v>1.1599999999999999</v>
      </c>
      <c r="Y9" s="16">
        <v>1.6619999999999999</v>
      </c>
      <c r="Z9" s="6">
        <v>1.59</v>
      </c>
      <c r="AA9" s="10">
        <v>1.1200000000000001</v>
      </c>
      <c r="AB9" s="16">
        <v>1.373</v>
      </c>
      <c r="AC9" s="6">
        <v>1.75</v>
      </c>
      <c r="AD9" s="10">
        <v>1.48</v>
      </c>
      <c r="AE9" s="16">
        <v>1.212</v>
      </c>
      <c r="AF9" s="6">
        <v>1.59</v>
      </c>
      <c r="AG9" s="10">
        <v>1.4</v>
      </c>
      <c r="AH9" s="16">
        <v>1.76</v>
      </c>
      <c r="AI9" s="6">
        <v>1.44</v>
      </c>
      <c r="AJ9" s="10">
        <v>1.42</v>
      </c>
      <c r="AK9" s="16">
        <v>1.41</v>
      </c>
      <c r="AL9" s="6">
        <f t="shared" si="1"/>
        <v>19.288</v>
      </c>
      <c r="AM9" s="10">
        <f t="shared" si="1"/>
        <v>15.659000000000002</v>
      </c>
      <c r="AN9" s="16">
        <f t="shared" si="0"/>
        <v>12.189</v>
      </c>
    </row>
    <row r="10" spans="1:43" x14ac:dyDescent="0.25">
      <c r="A10" s="5" t="s">
        <v>7</v>
      </c>
      <c r="B10" s="6">
        <v>0</v>
      </c>
      <c r="C10" s="10">
        <v>0.27</v>
      </c>
      <c r="D10" s="16">
        <v>1.56</v>
      </c>
      <c r="E10" s="6">
        <v>1.742</v>
      </c>
      <c r="F10" s="10">
        <v>0.24</v>
      </c>
      <c r="G10" s="16">
        <v>1.8460000000000001</v>
      </c>
      <c r="H10" s="6">
        <v>3.9</v>
      </c>
      <c r="I10" s="10">
        <v>0</v>
      </c>
      <c r="J10" s="16">
        <v>0</v>
      </c>
      <c r="K10" s="6">
        <v>0</v>
      </c>
      <c r="L10" s="10">
        <v>0.192</v>
      </c>
      <c r="M10" s="16">
        <v>0</v>
      </c>
      <c r="N10" s="6">
        <v>0</v>
      </c>
      <c r="O10" s="10">
        <v>0</v>
      </c>
      <c r="P10" s="16">
        <v>0</v>
      </c>
      <c r="Q10" s="6"/>
      <c r="R10" s="10">
        <v>0</v>
      </c>
      <c r="S10" s="16">
        <v>0</v>
      </c>
      <c r="T10" s="6">
        <v>2.7559999999999998</v>
      </c>
      <c r="U10" s="10">
        <v>2.8</v>
      </c>
      <c r="V10" s="16">
        <v>0</v>
      </c>
      <c r="W10" s="6">
        <v>0</v>
      </c>
      <c r="X10" s="10">
        <v>0</v>
      </c>
      <c r="Y10" s="16">
        <v>1.42</v>
      </c>
      <c r="Z10" s="6">
        <v>0</v>
      </c>
      <c r="AA10" s="10">
        <v>1.17</v>
      </c>
      <c r="AB10" s="16">
        <v>0</v>
      </c>
      <c r="AC10" s="6">
        <v>2.6</v>
      </c>
      <c r="AD10" s="10">
        <v>2.1059999999999999</v>
      </c>
      <c r="AE10" s="16">
        <v>0</v>
      </c>
      <c r="AF10" s="6">
        <v>0</v>
      </c>
      <c r="AG10" s="10">
        <v>0</v>
      </c>
      <c r="AH10" s="16">
        <v>0</v>
      </c>
      <c r="AI10" s="6">
        <v>0</v>
      </c>
      <c r="AJ10" s="10">
        <v>20.8</v>
      </c>
      <c r="AK10" s="16"/>
      <c r="AL10" s="6">
        <f t="shared" si="1"/>
        <v>10.997999999999999</v>
      </c>
      <c r="AM10" s="10">
        <f t="shared" si="1"/>
        <v>27.577999999999999</v>
      </c>
      <c r="AN10" s="16">
        <f t="shared" si="0"/>
        <v>4.8260000000000005</v>
      </c>
    </row>
    <row r="11" spans="1:43" x14ac:dyDescent="0.25">
      <c r="A11" s="5" t="s">
        <v>8</v>
      </c>
      <c r="B11" s="6"/>
      <c r="C11" s="10">
        <v>2.23</v>
      </c>
      <c r="D11" s="16">
        <v>0</v>
      </c>
      <c r="E11" s="6"/>
      <c r="F11" s="10">
        <v>2.2799999999999998</v>
      </c>
      <c r="G11" s="16">
        <v>0.32</v>
      </c>
      <c r="H11" s="6"/>
      <c r="I11" s="10"/>
      <c r="J11" s="16">
        <v>0</v>
      </c>
      <c r="K11" s="6"/>
      <c r="L11" s="10"/>
      <c r="M11" s="16">
        <v>0</v>
      </c>
      <c r="N11" s="6"/>
      <c r="O11" s="10"/>
      <c r="P11" s="16">
        <v>0</v>
      </c>
      <c r="Q11" s="6"/>
      <c r="R11" s="10">
        <v>1.1200000000000001</v>
      </c>
      <c r="S11" s="16">
        <v>0</v>
      </c>
      <c r="T11" s="6"/>
      <c r="U11" s="10">
        <v>0.3</v>
      </c>
      <c r="V11" s="16">
        <v>0</v>
      </c>
      <c r="W11" s="6">
        <v>0</v>
      </c>
      <c r="X11" s="10">
        <v>0</v>
      </c>
      <c r="Y11" s="16">
        <v>2.12</v>
      </c>
      <c r="Z11" s="6">
        <v>3.88</v>
      </c>
      <c r="AA11" s="10">
        <v>0.45</v>
      </c>
      <c r="AB11" s="16">
        <v>0</v>
      </c>
      <c r="AC11" s="6">
        <v>0</v>
      </c>
      <c r="AD11" s="10">
        <v>3</v>
      </c>
      <c r="AE11" s="16">
        <v>0</v>
      </c>
      <c r="AF11" s="6">
        <v>0</v>
      </c>
      <c r="AG11" s="10">
        <v>0</v>
      </c>
      <c r="AH11" s="16">
        <v>0</v>
      </c>
      <c r="AI11" s="6">
        <v>0.71</v>
      </c>
      <c r="AJ11" s="10">
        <v>0</v>
      </c>
      <c r="AK11" s="16">
        <v>0</v>
      </c>
      <c r="AL11" s="6">
        <f t="shared" si="1"/>
        <v>4.59</v>
      </c>
      <c r="AM11" s="10">
        <f t="shared" si="1"/>
        <v>9.379999999999999</v>
      </c>
      <c r="AN11" s="16">
        <f t="shared" si="0"/>
        <v>2.44</v>
      </c>
    </row>
    <row r="12" spans="1:43" x14ac:dyDescent="0.25">
      <c r="A12" s="3" t="s">
        <v>33</v>
      </c>
      <c r="B12" s="6"/>
      <c r="C12" s="10"/>
      <c r="D12" s="16"/>
      <c r="E12" s="6"/>
      <c r="F12" s="10">
        <v>0.48</v>
      </c>
      <c r="G12" s="16"/>
      <c r="H12" s="6"/>
      <c r="I12" s="10">
        <v>1.33</v>
      </c>
      <c r="J12" s="16">
        <v>0.56000000000000005</v>
      </c>
      <c r="K12" s="6">
        <v>1</v>
      </c>
      <c r="L12" s="10"/>
      <c r="M12" s="16"/>
      <c r="N12" s="6"/>
      <c r="O12" s="10">
        <v>1.51</v>
      </c>
      <c r="P12" s="16">
        <v>0.57999999999999996</v>
      </c>
      <c r="Q12" s="6">
        <v>0.13500000000000001</v>
      </c>
      <c r="R12" s="10">
        <v>1.52</v>
      </c>
      <c r="S12" s="16"/>
      <c r="T12" s="6">
        <v>0.26800000000000002</v>
      </c>
      <c r="U12" s="10">
        <v>0.98</v>
      </c>
      <c r="V12" s="16"/>
      <c r="W12" s="6">
        <v>0</v>
      </c>
      <c r="X12" s="10">
        <v>1.73</v>
      </c>
      <c r="Y12" s="16">
        <v>0.87</v>
      </c>
      <c r="Z12" s="6"/>
      <c r="AA12" s="10">
        <v>0.59</v>
      </c>
      <c r="AB12" s="16">
        <v>0.34</v>
      </c>
      <c r="AC12" s="6">
        <v>2.5000000000000001E-2</v>
      </c>
      <c r="AD12" s="10">
        <v>0.75</v>
      </c>
      <c r="AE12" s="16">
        <v>0.8</v>
      </c>
      <c r="AF12" s="6"/>
      <c r="AG12" s="10">
        <v>0.61</v>
      </c>
      <c r="AH12" s="16">
        <v>0.84</v>
      </c>
      <c r="AI12" s="6">
        <v>0</v>
      </c>
      <c r="AJ12" s="10">
        <v>2.79</v>
      </c>
      <c r="AK12" s="16"/>
      <c r="AL12" s="6">
        <f t="shared" si="1"/>
        <v>1.4279999999999999</v>
      </c>
      <c r="AM12" s="10">
        <f t="shared" si="1"/>
        <v>12.29</v>
      </c>
      <c r="AN12" s="16">
        <f t="shared" si="0"/>
        <v>3.99</v>
      </c>
    </row>
    <row r="13" spans="1:43" x14ac:dyDescent="0.25">
      <c r="A13" s="5" t="s">
        <v>34</v>
      </c>
      <c r="B13" s="6">
        <v>2.0699999999999998</v>
      </c>
      <c r="C13" s="10"/>
      <c r="D13" s="16"/>
      <c r="E13" s="6">
        <v>0</v>
      </c>
      <c r="F13" s="10">
        <v>0.23</v>
      </c>
      <c r="G13" s="16">
        <v>0</v>
      </c>
      <c r="H13" s="6">
        <v>2.4500000000000002</v>
      </c>
      <c r="I13" s="10">
        <v>0.12</v>
      </c>
      <c r="J13" s="16">
        <v>0.32</v>
      </c>
      <c r="K13" s="6">
        <v>2.206</v>
      </c>
      <c r="L13" s="10"/>
      <c r="M13" s="16"/>
      <c r="N13" s="6">
        <v>0.79900000000000004</v>
      </c>
      <c r="O13" s="10">
        <v>0.68</v>
      </c>
      <c r="P13" s="16">
        <v>0.01</v>
      </c>
      <c r="Q13" s="6">
        <v>2.4409999999999998</v>
      </c>
      <c r="R13" s="10">
        <v>0.3</v>
      </c>
      <c r="S13" s="16">
        <v>0</v>
      </c>
      <c r="T13" s="6">
        <v>1.1850000000000001</v>
      </c>
      <c r="U13" s="10">
        <v>7.0000000000000007E-2</v>
      </c>
      <c r="V13" s="16">
        <v>0</v>
      </c>
      <c r="W13" s="6">
        <v>0.77500000000000002</v>
      </c>
      <c r="X13" s="10">
        <v>0.5</v>
      </c>
      <c r="Y13" s="16">
        <v>0.65</v>
      </c>
      <c r="Z13" s="6">
        <v>0.65100000000000002</v>
      </c>
      <c r="AA13" s="10">
        <v>0.16</v>
      </c>
      <c r="AB13" s="16">
        <v>0.2</v>
      </c>
      <c r="AC13" s="6">
        <v>0.71599999999999997</v>
      </c>
      <c r="AD13" s="10">
        <v>0</v>
      </c>
      <c r="AE13" s="16">
        <v>0.21</v>
      </c>
      <c r="AF13" s="6">
        <v>1.865</v>
      </c>
      <c r="AG13" s="10">
        <v>8.65</v>
      </c>
      <c r="AH13" s="16">
        <v>0.19</v>
      </c>
      <c r="AI13" s="6">
        <v>3.3660000000000001</v>
      </c>
      <c r="AJ13" s="10">
        <v>13.13</v>
      </c>
      <c r="AK13" s="16">
        <v>0.32</v>
      </c>
      <c r="AL13" s="6">
        <f t="shared" si="1"/>
        <v>18.524000000000001</v>
      </c>
      <c r="AM13" s="10">
        <f t="shared" si="1"/>
        <v>23.840000000000003</v>
      </c>
      <c r="AN13" s="16">
        <f>SUM(D13+G13+J13+M13+P13+S13+V13+Y13+AB13+AE13+AH13+AK13)</f>
        <v>1.9</v>
      </c>
    </row>
    <row r="14" spans="1:43" x14ac:dyDescent="0.25">
      <c r="A14" s="5" t="s">
        <v>10</v>
      </c>
      <c r="B14" s="6">
        <v>0.49</v>
      </c>
      <c r="C14" s="10"/>
      <c r="D14" s="16">
        <v>0.48</v>
      </c>
      <c r="E14" s="6">
        <v>1</v>
      </c>
      <c r="F14" s="10">
        <v>0.72</v>
      </c>
      <c r="G14" s="16">
        <v>0</v>
      </c>
      <c r="H14" s="6">
        <v>5.6</v>
      </c>
      <c r="I14" s="10"/>
      <c r="J14" s="16">
        <v>1.54</v>
      </c>
      <c r="K14" s="6">
        <v>0.4</v>
      </c>
      <c r="L14" s="10">
        <v>1.32</v>
      </c>
      <c r="M14" s="16">
        <v>0.74</v>
      </c>
      <c r="N14" s="6">
        <v>0.44</v>
      </c>
      <c r="O14" s="10"/>
      <c r="P14" s="16">
        <v>0</v>
      </c>
      <c r="Q14" s="6">
        <v>1.22</v>
      </c>
      <c r="R14" s="10">
        <v>1.34</v>
      </c>
      <c r="S14" s="16">
        <v>0</v>
      </c>
      <c r="T14" s="6">
        <v>0.3</v>
      </c>
      <c r="U14" s="10"/>
      <c r="V14" s="16">
        <v>2.1800000000000002</v>
      </c>
      <c r="W14" s="6">
        <v>0.54</v>
      </c>
      <c r="X14" s="10">
        <v>0.88</v>
      </c>
      <c r="Y14" s="16">
        <v>0</v>
      </c>
      <c r="Z14" s="6">
        <v>0.4</v>
      </c>
      <c r="AA14" s="10">
        <v>0.57999999999999996</v>
      </c>
      <c r="AB14" s="16">
        <v>0</v>
      </c>
      <c r="AC14" s="6">
        <v>0</v>
      </c>
      <c r="AD14" s="10">
        <v>0.82</v>
      </c>
      <c r="AE14" s="16">
        <v>0</v>
      </c>
      <c r="AF14" s="6">
        <v>1.1000000000000001</v>
      </c>
      <c r="AG14" s="10">
        <v>0</v>
      </c>
      <c r="AH14" s="16">
        <v>0</v>
      </c>
      <c r="AI14" s="6">
        <v>1.66</v>
      </c>
      <c r="AJ14" s="10">
        <v>0</v>
      </c>
      <c r="AK14" s="16">
        <v>1.28</v>
      </c>
      <c r="AL14" s="6">
        <f>SUM(B14+E14+H14+K14+N14+Q14+T14+W14+Z14+AC14+AF14+AI14)</f>
        <v>13.150000000000002</v>
      </c>
      <c r="AM14" s="10">
        <f t="shared" si="1"/>
        <v>5.66</v>
      </c>
      <c r="AN14" s="16">
        <f t="shared" si="0"/>
        <v>6.22</v>
      </c>
    </row>
    <row r="15" spans="1:43" x14ac:dyDescent="0.25">
      <c r="A15" s="5" t="s">
        <v>31</v>
      </c>
      <c r="B15" s="6"/>
      <c r="C15" s="10"/>
      <c r="D15" s="16"/>
      <c r="E15" s="6"/>
      <c r="F15" s="10"/>
      <c r="G15" s="16"/>
      <c r="H15" s="6"/>
      <c r="I15" s="10"/>
      <c r="J15" s="16"/>
      <c r="K15" s="6"/>
      <c r="L15" s="10"/>
      <c r="M15" s="16"/>
      <c r="N15" s="6"/>
      <c r="O15" s="10"/>
      <c r="P15" s="16"/>
      <c r="Q15" s="6"/>
      <c r="R15" s="10"/>
      <c r="S15" s="16"/>
      <c r="T15" s="6"/>
      <c r="U15" s="10"/>
      <c r="V15" s="16"/>
      <c r="W15" s="6"/>
      <c r="X15" s="10">
        <v>0</v>
      </c>
      <c r="Y15" s="16">
        <v>0</v>
      </c>
      <c r="Z15" s="6">
        <v>0</v>
      </c>
      <c r="AA15" s="10">
        <v>0</v>
      </c>
      <c r="AB15" s="16">
        <v>0</v>
      </c>
      <c r="AC15" s="6">
        <v>0.8</v>
      </c>
      <c r="AD15" s="10">
        <v>0</v>
      </c>
      <c r="AE15" s="16">
        <v>0</v>
      </c>
      <c r="AF15" s="6">
        <v>0</v>
      </c>
      <c r="AG15" s="10">
        <v>0</v>
      </c>
      <c r="AH15" s="16">
        <v>0</v>
      </c>
      <c r="AI15" s="6">
        <v>0</v>
      </c>
      <c r="AJ15" s="10">
        <v>0</v>
      </c>
      <c r="AK15" s="16">
        <v>0</v>
      </c>
      <c r="AL15" s="6">
        <f t="shared" si="1"/>
        <v>0.8</v>
      </c>
      <c r="AM15" s="10">
        <f t="shared" si="1"/>
        <v>0</v>
      </c>
      <c r="AN15" s="16">
        <f t="shared" si="0"/>
        <v>0</v>
      </c>
    </row>
    <row r="16" spans="1:43" x14ac:dyDescent="0.25">
      <c r="A16" s="5" t="s">
        <v>32</v>
      </c>
      <c r="B16" s="6"/>
      <c r="C16" s="10"/>
      <c r="D16" s="16"/>
      <c r="E16" s="6"/>
      <c r="F16" s="10"/>
      <c r="G16" s="16"/>
      <c r="H16" s="6"/>
      <c r="I16" s="10"/>
      <c r="J16" s="16"/>
      <c r="K16" s="6"/>
      <c r="L16" s="10"/>
      <c r="M16" s="16"/>
      <c r="N16" s="6"/>
      <c r="O16" s="10"/>
      <c r="P16" s="16"/>
      <c r="Q16" s="6"/>
      <c r="R16" s="10"/>
      <c r="S16" s="16"/>
      <c r="T16" s="6"/>
      <c r="U16" s="10"/>
      <c r="V16" s="16"/>
      <c r="W16" s="6"/>
      <c r="X16" s="10"/>
      <c r="Y16" s="16"/>
      <c r="Z16" s="6"/>
      <c r="AA16" s="10"/>
      <c r="AB16" s="16"/>
      <c r="AC16" s="6"/>
      <c r="AD16" s="10">
        <v>0</v>
      </c>
      <c r="AE16" s="16"/>
      <c r="AF16" s="6"/>
      <c r="AG16" s="10">
        <v>0</v>
      </c>
      <c r="AH16" s="16"/>
      <c r="AI16" s="6"/>
      <c r="AJ16" s="10">
        <v>0</v>
      </c>
      <c r="AK16" s="16"/>
      <c r="AL16" s="6">
        <f t="shared" si="1"/>
        <v>0</v>
      </c>
      <c r="AM16" s="10">
        <f t="shared" si="1"/>
        <v>0</v>
      </c>
      <c r="AN16" s="16">
        <f t="shared" si="0"/>
        <v>0</v>
      </c>
    </row>
    <row r="17" spans="1:43" x14ac:dyDescent="0.25">
      <c r="A17" s="3" t="s">
        <v>11</v>
      </c>
      <c r="B17" s="6">
        <v>0.24</v>
      </c>
      <c r="C17" s="10">
        <v>0.27</v>
      </c>
      <c r="D17" s="16">
        <v>4.8000000000000001E-2</v>
      </c>
      <c r="E17" s="6">
        <v>0.192</v>
      </c>
      <c r="F17" s="10">
        <v>0.24</v>
      </c>
      <c r="G17" s="16">
        <v>0.24</v>
      </c>
      <c r="H17" s="6"/>
      <c r="I17" s="10">
        <v>0.192</v>
      </c>
      <c r="J17" s="16">
        <v>0.192</v>
      </c>
      <c r="K17" s="6">
        <v>0.192</v>
      </c>
      <c r="L17" s="10">
        <v>0.192</v>
      </c>
      <c r="M17" s="16">
        <v>0.2</v>
      </c>
      <c r="N17" s="6">
        <v>0.192</v>
      </c>
      <c r="O17" s="10">
        <v>0.192</v>
      </c>
      <c r="P17" s="16">
        <v>0.2</v>
      </c>
      <c r="Q17" s="6">
        <v>0.24</v>
      </c>
      <c r="R17" s="10">
        <v>0.192</v>
      </c>
      <c r="S17" s="16">
        <v>0.192</v>
      </c>
      <c r="T17" s="6">
        <v>0.192</v>
      </c>
      <c r="U17" s="10">
        <v>0.192</v>
      </c>
      <c r="V17" s="16">
        <v>0.192</v>
      </c>
      <c r="W17" s="6">
        <v>0.192</v>
      </c>
      <c r="X17" s="10">
        <v>0.24</v>
      </c>
      <c r="Y17" s="16">
        <v>0.24</v>
      </c>
      <c r="Z17" s="6">
        <v>0.192</v>
      </c>
      <c r="AA17" s="10">
        <v>0</v>
      </c>
      <c r="AB17" s="16">
        <v>0.192</v>
      </c>
      <c r="AC17" s="6">
        <v>0.24</v>
      </c>
      <c r="AD17" s="10">
        <v>0</v>
      </c>
      <c r="AE17" s="16">
        <v>0.192</v>
      </c>
      <c r="AF17" s="6">
        <v>0.192</v>
      </c>
      <c r="AG17" s="10">
        <v>0.192</v>
      </c>
      <c r="AH17" s="16">
        <v>0.24</v>
      </c>
      <c r="AI17" s="6">
        <v>0.14399999999999999</v>
      </c>
      <c r="AJ17" s="10">
        <v>0.192</v>
      </c>
      <c r="AK17" s="16">
        <v>0.192</v>
      </c>
      <c r="AL17" s="6">
        <f t="shared" si="1"/>
        <v>2.2080000000000002</v>
      </c>
      <c r="AM17" s="10">
        <f t="shared" si="1"/>
        <v>2.0939999999999999</v>
      </c>
      <c r="AN17" s="16">
        <f t="shared" si="0"/>
        <v>2.3199999999999998</v>
      </c>
    </row>
    <row r="18" spans="1:43" x14ac:dyDescent="0.25">
      <c r="A18" s="3" t="s">
        <v>12</v>
      </c>
      <c r="B18" s="6">
        <v>10.84</v>
      </c>
      <c r="C18" s="10">
        <v>8.8699999999999992</v>
      </c>
      <c r="D18" s="16">
        <v>0</v>
      </c>
      <c r="E18" s="6">
        <v>9.2799999999999994</v>
      </c>
      <c r="F18" s="10">
        <v>7.35</v>
      </c>
      <c r="G18" s="16">
        <v>5.57</v>
      </c>
      <c r="H18" s="6">
        <v>9.25</v>
      </c>
      <c r="I18" s="10">
        <v>7.84</v>
      </c>
      <c r="J18" s="16">
        <v>5.16</v>
      </c>
      <c r="K18" s="6">
        <v>8.4700000000000006</v>
      </c>
      <c r="L18" s="10">
        <v>7.56</v>
      </c>
      <c r="M18" s="16">
        <v>5.13</v>
      </c>
      <c r="N18" s="6">
        <v>9.08</v>
      </c>
      <c r="O18" s="10">
        <v>6.99</v>
      </c>
      <c r="P18" s="16">
        <v>1.93</v>
      </c>
      <c r="Q18" s="6">
        <v>7.79</v>
      </c>
      <c r="R18" s="10">
        <v>9.41</v>
      </c>
      <c r="S18" s="16">
        <v>1.22</v>
      </c>
      <c r="T18" s="6">
        <v>7.26</v>
      </c>
      <c r="U18" s="10">
        <v>8.41</v>
      </c>
      <c r="V18" s="16">
        <v>0.55000000000000004</v>
      </c>
      <c r="W18" s="6">
        <v>8.11</v>
      </c>
      <c r="X18" s="10">
        <v>9.0399999999999991</v>
      </c>
      <c r="Y18" s="16">
        <v>6.56</v>
      </c>
      <c r="Z18" s="6">
        <v>8.1</v>
      </c>
      <c r="AA18" s="10">
        <v>3</v>
      </c>
      <c r="AB18" s="16">
        <v>5.72</v>
      </c>
      <c r="AC18" s="6">
        <v>7.55</v>
      </c>
      <c r="AD18" s="10">
        <v>7.53</v>
      </c>
      <c r="AE18" s="16">
        <v>6.55</v>
      </c>
      <c r="AF18" s="6">
        <v>6.87</v>
      </c>
      <c r="AG18" s="10">
        <v>7.24</v>
      </c>
      <c r="AH18" s="16">
        <v>6.07</v>
      </c>
      <c r="AI18" s="6">
        <v>6.41</v>
      </c>
      <c r="AJ18" s="10">
        <v>9.7200000000000006</v>
      </c>
      <c r="AK18" s="16">
        <v>7.68</v>
      </c>
      <c r="AL18" s="6">
        <f t="shared" si="1"/>
        <v>99.009999999999977</v>
      </c>
      <c r="AM18" s="10">
        <f t="shared" si="1"/>
        <v>92.96</v>
      </c>
      <c r="AN18" s="16">
        <f t="shared" si="0"/>
        <v>52.139999999999993</v>
      </c>
    </row>
    <row r="19" spans="1:43" s="3" customFormat="1" x14ac:dyDescent="0.25">
      <c r="A19" s="3" t="s">
        <v>20</v>
      </c>
      <c r="B19" s="14">
        <f>SUM(B4:B18)</f>
        <v>51.323000000000008</v>
      </c>
      <c r="C19" s="14">
        <f>SUM(C4:C18)</f>
        <v>44.663999999999994</v>
      </c>
      <c r="D19" s="17">
        <f t="shared" ref="D19:AK19" si="2">SUM(D4:D18)</f>
        <v>28.277999999999999</v>
      </c>
      <c r="E19" s="14">
        <f t="shared" ref="E19" si="3">SUM(E4:E18)</f>
        <v>68.044000000000011</v>
      </c>
      <c r="F19" s="14">
        <f t="shared" si="2"/>
        <v>53.709999999999994</v>
      </c>
      <c r="G19" s="17">
        <f t="shared" si="2"/>
        <v>50.387999999999998</v>
      </c>
      <c r="H19" s="14">
        <f>SUM(H4:H18)</f>
        <v>87.701999999999998</v>
      </c>
      <c r="I19" s="14">
        <f t="shared" si="2"/>
        <v>70.426000000000002</v>
      </c>
      <c r="J19" s="17">
        <f t="shared" si="2"/>
        <v>56.191999999999993</v>
      </c>
      <c r="K19" s="14">
        <f t="shared" ref="K19" si="4">SUM(K4:K18)</f>
        <v>81.094000000000008</v>
      </c>
      <c r="L19" s="14">
        <f t="shared" si="2"/>
        <v>61.897999999999996</v>
      </c>
      <c r="M19" s="17">
        <f>SUM(M4:M18)</f>
        <v>49.302000000000007</v>
      </c>
      <c r="N19" s="14">
        <f>SUM(N4:N18)</f>
        <v>70.042999999999992</v>
      </c>
      <c r="O19" s="14">
        <f t="shared" si="2"/>
        <v>59.03799999999999</v>
      </c>
      <c r="P19" s="17">
        <f t="shared" si="2"/>
        <v>35.944000000000003</v>
      </c>
      <c r="Q19" s="14">
        <f t="shared" ref="Q19" si="5">SUM(Q4:Q18)</f>
        <v>68.768000000000001</v>
      </c>
      <c r="R19" s="14">
        <f t="shared" si="2"/>
        <v>54.486000000000004</v>
      </c>
      <c r="S19" s="17">
        <f t="shared" si="2"/>
        <v>28.207999999999998</v>
      </c>
      <c r="T19" s="14">
        <f>SUM(T4:T18)</f>
        <v>68.00200000000001</v>
      </c>
      <c r="U19" s="14">
        <f>SUM(U4:U18)</f>
        <v>54.815999999999988</v>
      </c>
      <c r="V19" s="17">
        <f t="shared" si="2"/>
        <v>35.264000000000003</v>
      </c>
      <c r="W19" s="11">
        <f t="shared" ref="W19" si="6">SUM(W4:W18)</f>
        <v>79.587000000000003</v>
      </c>
      <c r="X19" s="14">
        <f t="shared" si="2"/>
        <v>63.364999999999995</v>
      </c>
      <c r="Y19" s="17">
        <f t="shared" si="2"/>
        <v>42.83</v>
      </c>
      <c r="Z19" s="11">
        <f t="shared" ref="Z19" si="7">SUM(Z4:Z18)</f>
        <v>64.363</v>
      </c>
      <c r="AA19" s="14">
        <f t="shared" si="2"/>
        <v>48.604999999999997</v>
      </c>
      <c r="AB19" s="17">
        <f t="shared" si="2"/>
        <v>32.448</v>
      </c>
      <c r="AC19" s="11">
        <f t="shared" ref="AC19" si="8">SUM(AC4:AC18)</f>
        <v>68.100999999999999</v>
      </c>
      <c r="AD19" s="14">
        <f t="shared" si="2"/>
        <v>68.305999999999997</v>
      </c>
      <c r="AE19" s="17">
        <f>SUM(AE4:AE18)</f>
        <v>38.078000000000003</v>
      </c>
      <c r="AF19" s="11">
        <f>SUM(AF4:AF18)</f>
        <v>51.897000000000006</v>
      </c>
      <c r="AG19" s="14">
        <f t="shared" si="2"/>
        <v>64.959999999999994</v>
      </c>
      <c r="AH19" s="17">
        <f t="shared" si="2"/>
        <v>34.252000000000002</v>
      </c>
      <c r="AI19" s="11">
        <f t="shared" si="2"/>
        <v>57.029999999999987</v>
      </c>
      <c r="AJ19" s="14">
        <f t="shared" si="2"/>
        <v>96.611999999999995</v>
      </c>
      <c r="AK19" s="17">
        <f t="shared" si="2"/>
        <v>49.411000000000001</v>
      </c>
      <c r="AL19" s="6">
        <f>SUM(B19+E19+H19+K19+N19+Q19+T19+W19+Z19+AC19+AF19+AI19)</f>
        <v>815.95400000000018</v>
      </c>
      <c r="AM19" s="10">
        <f t="shared" si="1"/>
        <v>740.88599999999997</v>
      </c>
      <c r="AN19" s="16">
        <f t="shared" si="0"/>
        <v>480.59500000000003</v>
      </c>
      <c r="AO19" s="3">
        <f>S19+V19+Y19+AB19+AE19+AH19+AK19+B19+F19+I19+L19+O19</f>
        <v>556.88599999999997</v>
      </c>
    </row>
    <row r="20" spans="1:43" x14ac:dyDescent="0.25">
      <c r="A20" s="5" t="s">
        <v>17</v>
      </c>
      <c r="B20" s="10">
        <f t="shared" ref="B20:C20" si="9">SUM(B5+B6+B7+B8+B10+B11+B14)</f>
        <v>23.229999999999997</v>
      </c>
      <c r="C20" s="10">
        <f t="shared" si="9"/>
        <v>23.017999999999997</v>
      </c>
      <c r="D20" s="16">
        <f t="shared" ref="D20:AK20" si="10">SUM(D5+D6+D7+D8+D10+D11+D14)</f>
        <v>19.294999999999998</v>
      </c>
      <c r="E20" s="10">
        <f>SUM(E5+E6+E7+E8+E10+E11+E14)</f>
        <v>29.905000000000001</v>
      </c>
      <c r="F20" s="10">
        <f>SUM(F5+F6+F7+F8+F10+F11+F14)</f>
        <v>28.513999999999999</v>
      </c>
      <c r="G20" s="16">
        <f t="shared" si="10"/>
        <v>29.067</v>
      </c>
      <c r="H20" s="10">
        <f>SUM(H5+H6+H7+H8+H10+H11+H14)</f>
        <v>44.908999999999999</v>
      </c>
      <c r="I20" s="10">
        <f t="shared" si="10"/>
        <v>30.263000000000002</v>
      </c>
      <c r="J20" s="16">
        <f t="shared" si="10"/>
        <v>30.582999999999998</v>
      </c>
      <c r="K20" s="10">
        <f t="shared" ref="K20" si="11">SUM(K5+K6+K7+K8+K10+K11+K14)</f>
        <v>34.15</v>
      </c>
      <c r="L20" s="10">
        <f t="shared" si="10"/>
        <v>29.152999999999999</v>
      </c>
      <c r="M20" s="16">
        <f t="shared" si="10"/>
        <v>32.252000000000002</v>
      </c>
      <c r="N20" s="10">
        <f t="shared" ref="N20" si="12">SUM(N5+N6+N7+N8+N10+N11+N14)</f>
        <v>30.400000000000002</v>
      </c>
      <c r="O20" s="10">
        <f t="shared" si="10"/>
        <v>31.113</v>
      </c>
      <c r="P20" s="16">
        <f t="shared" si="10"/>
        <v>21.972999999999995</v>
      </c>
      <c r="Q20" s="10">
        <f t="shared" ref="Q20" si="13">SUM(Q5+Q6+Q7+Q8+Q10+Q11+Q14)</f>
        <v>26.81</v>
      </c>
      <c r="R20" s="10">
        <f t="shared" si="10"/>
        <v>25.279</v>
      </c>
      <c r="S20" s="16">
        <f t="shared" si="10"/>
        <v>18.690999999999999</v>
      </c>
      <c r="T20" s="10">
        <f t="shared" ref="T20" si="14">SUM(T5+T6+T7+T8+T10+T11+T14)</f>
        <v>27.365000000000002</v>
      </c>
      <c r="U20" s="10">
        <f t="shared" si="10"/>
        <v>25.42</v>
      </c>
      <c r="V20" s="16">
        <f t="shared" si="10"/>
        <v>15.105</v>
      </c>
      <c r="W20" s="6">
        <f t="shared" ref="W20" si="15">SUM(W5+W6+W7+W8+W10+W11+W14)</f>
        <v>32.26</v>
      </c>
      <c r="X20" s="10">
        <f t="shared" si="10"/>
        <v>26.526</v>
      </c>
      <c r="Y20" s="16">
        <f t="shared" si="10"/>
        <v>18.391000000000002</v>
      </c>
      <c r="Z20" s="6">
        <f t="shared" ref="Z20" si="16">SUM(Z5+Z6+Z7+Z8+Z10+Z11+Z14)</f>
        <v>26.34</v>
      </c>
      <c r="AA20" s="10">
        <f t="shared" si="10"/>
        <v>23.897000000000002</v>
      </c>
      <c r="AB20" s="16">
        <f t="shared" si="10"/>
        <v>15.634999999999998</v>
      </c>
      <c r="AC20" s="6">
        <f t="shared" ref="AC20" si="17">SUM(AC5+AC6+AC7+AC8+AC10+AC11+AC14)</f>
        <v>33.630000000000003</v>
      </c>
      <c r="AD20" s="10">
        <f t="shared" si="10"/>
        <v>36.986000000000004</v>
      </c>
      <c r="AE20" s="16">
        <f t="shared" si="10"/>
        <v>18.314</v>
      </c>
      <c r="AF20" s="6">
        <f t="shared" si="10"/>
        <v>23.950000000000003</v>
      </c>
      <c r="AG20" s="10">
        <f t="shared" si="10"/>
        <v>29.06</v>
      </c>
      <c r="AH20" s="16">
        <f t="shared" si="10"/>
        <v>16.385000000000002</v>
      </c>
      <c r="AI20" s="6">
        <f t="shared" si="10"/>
        <v>25.080000000000005</v>
      </c>
      <c r="AJ20" s="10">
        <f t="shared" si="10"/>
        <v>48.69</v>
      </c>
      <c r="AK20" s="16">
        <f t="shared" si="10"/>
        <v>29.168000000000003</v>
      </c>
      <c r="AL20" s="6">
        <f t="shared" si="1"/>
        <v>358.02899999999994</v>
      </c>
      <c r="AM20" s="10">
        <f t="shared" si="1"/>
        <v>357.91899999999998</v>
      </c>
      <c r="AN20" s="16">
        <f t="shared" si="0"/>
        <v>264.85899999999992</v>
      </c>
      <c r="AO20" s="3">
        <f>S20+V20+Y20+AB20+AE20+AH20+AK20+B20+F20+I20+L20+O20</f>
        <v>273.96199999999999</v>
      </c>
      <c r="AP20" s="3">
        <f>AO20</f>
        <v>273.96199999999999</v>
      </c>
      <c r="AQ20" s="2">
        <f>AO19-AO20</f>
        <v>282.92399999999998</v>
      </c>
    </row>
    <row r="21" spans="1:43" s="3" customFormat="1" x14ac:dyDescent="0.25">
      <c r="A21" s="5" t="s">
        <v>21</v>
      </c>
      <c r="B21" s="15">
        <f>SUM(B20/B19)</f>
        <v>0.45262358007131293</v>
      </c>
      <c r="C21" s="15">
        <f>SUM(C20/C19)</f>
        <v>0.51535912591796529</v>
      </c>
      <c r="D21" s="18">
        <f>SUM(D20/D19)</f>
        <v>0.68233255534337645</v>
      </c>
      <c r="E21" s="15">
        <f t="shared" ref="E21" si="18">SUM(E20/E19)</f>
        <v>0.43949503262594786</v>
      </c>
      <c r="F21" s="15">
        <f t="shared" ref="F21:AK21" si="19">SUM(F20/F19)</f>
        <v>0.53088810277415754</v>
      </c>
      <c r="G21" s="18">
        <f t="shared" si="19"/>
        <v>0.57686353893784237</v>
      </c>
      <c r="H21" s="15">
        <f t="shared" ref="H21" si="20">SUM(H20/H19)</f>
        <v>0.51206357893776655</v>
      </c>
      <c r="I21" s="15">
        <f t="shared" si="19"/>
        <v>0.4297134580978616</v>
      </c>
      <c r="J21" s="18">
        <f t="shared" si="19"/>
        <v>0.54425896924829165</v>
      </c>
      <c r="K21" s="15">
        <f t="shared" ref="K21" si="21">SUM(K20/K19)</f>
        <v>0.42111623547981347</v>
      </c>
      <c r="L21" s="15">
        <f t="shared" si="19"/>
        <v>0.4709845229248118</v>
      </c>
      <c r="M21" s="18">
        <f t="shared" si="19"/>
        <v>0.65417224453369027</v>
      </c>
      <c r="N21" s="15">
        <f t="shared" ref="N21" si="22">SUM(N20/N19)</f>
        <v>0.43401910255129</v>
      </c>
      <c r="O21" s="15">
        <f t="shared" si="19"/>
        <v>0.52699955960567779</v>
      </c>
      <c r="P21" s="18">
        <f t="shared" si="19"/>
        <v>0.61131204095259273</v>
      </c>
      <c r="Q21" s="15">
        <f t="shared" ref="Q21" si="23">SUM(Q20/Q19)</f>
        <v>0.38986156351791529</v>
      </c>
      <c r="R21" s="15">
        <f t="shared" si="19"/>
        <v>0.46395404324046541</v>
      </c>
      <c r="S21" s="18">
        <f t="shared" si="19"/>
        <v>0.66261344299489511</v>
      </c>
      <c r="T21" s="15">
        <f t="shared" ref="T21" si="24">SUM(T20/T19)</f>
        <v>0.40241463486368045</v>
      </c>
      <c r="U21" s="15">
        <f t="shared" si="19"/>
        <v>0.4637332165791011</v>
      </c>
      <c r="V21" s="18">
        <f t="shared" si="19"/>
        <v>0.42834051724137928</v>
      </c>
      <c r="W21" s="12">
        <f t="shared" ref="W21" si="25">SUM(W20/W19)</f>
        <v>0.40534258107479859</v>
      </c>
      <c r="X21" s="15">
        <f t="shared" si="19"/>
        <v>0.41862226781346173</v>
      </c>
      <c r="Y21" s="18">
        <f t="shared" si="19"/>
        <v>0.42939528367966384</v>
      </c>
      <c r="Z21" s="12">
        <f t="shared" ref="Z21" si="26">SUM(Z20/Z19)</f>
        <v>0.40924133430697762</v>
      </c>
      <c r="AA21" s="15">
        <f t="shared" si="19"/>
        <v>0.49165723690978302</v>
      </c>
      <c r="AB21" s="18">
        <f t="shared" si="19"/>
        <v>0.48184787968441806</v>
      </c>
      <c r="AC21" s="12">
        <f t="shared" ref="AC21" si="27">SUM(AC20/AC19)</f>
        <v>0.49382534764540909</v>
      </c>
      <c r="AD21" s="15">
        <f t="shared" si="19"/>
        <v>0.54147512663602038</v>
      </c>
      <c r="AE21" s="18">
        <f t="shared" si="19"/>
        <v>0.48096013446084351</v>
      </c>
      <c r="AF21" s="12">
        <f t="shared" si="19"/>
        <v>0.46149103031003719</v>
      </c>
      <c r="AG21" s="15">
        <f t="shared" si="19"/>
        <v>0.44735221674876852</v>
      </c>
      <c r="AH21" s="18">
        <f t="shared" si="19"/>
        <v>0.47836622678967655</v>
      </c>
      <c r="AI21" s="12">
        <f t="shared" si="19"/>
        <v>0.43976854287217276</v>
      </c>
      <c r="AJ21" s="15">
        <f t="shared" si="19"/>
        <v>0.50397466153272885</v>
      </c>
      <c r="AK21" s="18">
        <f t="shared" si="19"/>
        <v>0.59031389771508369</v>
      </c>
      <c r="AL21" s="12">
        <f>SUM(AL20/AL19)</f>
        <v>0.43878576488380455</v>
      </c>
      <c r="AM21" s="15">
        <f>SUM(AM20/AM19)</f>
        <v>0.48309591489108983</v>
      </c>
      <c r="AN21" s="18">
        <f>SUM(AN20/AN19)</f>
        <v>0.55110644097420891</v>
      </c>
    </row>
    <row r="22" spans="1:43" s="3" customFormat="1" x14ac:dyDescent="0.25">
      <c r="B22" s="11"/>
      <c r="C22" s="14"/>
      <c r="D22" s="17"/>
      <c r="E22" s="11"/>
      <c r="F22" s="14"/>
      <c r="G22" s="17"/>
      <c r="H22" s="11"/>
      <c r="I22" s="14"/>
      <c r="J22" s="17"/>
      <c r="K22" s="11"/>
      <c r="L22" s="14"/>
      <c r="M22" s="17"/>
      <c r="N22" s="11"/>
      <c r="O22" s="14"/>
      <c r="P22" s="17"/>
      <c r="Q22" s="11"/>
      <c r="R22" s="14"/>
      <c r="S22" s="17"/>
      <c r="T22" s="11"/>
      <c r="U22" s="14"/>
      <c r="V22" s="17"/>
      <c r="W22" s="11"/>
      <c r="X22" s="14"/>
      <c r="Y22" s="17"/>
      <c r="Z22" s="11"/>
      <c r="AA22" s="14"/>
      <c r="AB22" s="17"/>
      <c r="AC22" s="11"/>
      <c r="AD22" s="14"/>
      <c r="AE22" s="17"/>
      <c r="AF22" s="11"/>
      <c r="AG22" s="14"/>
      <c r="AH22" s="17"/>
      <c r="AI22" s="11"/>
      <c r="AJ22" s="14"/>
      <c r="AK22" s="17"/>
      <c r="AL22" s="11">
        <f>AL19-AL20</f>
        <v>457.92500000000024</v>
      </c>
      <c r="AM22" s="14"/>
      <c r="AN22" s="17"/>
    </row>
    <row r="23" spans="1:43" s="4" customFormat="1" ht="45" x14ac:dyDescent="0.25">
      <c r="A23" s="19" t="s">
        <v>19</v>
      </c>
      <c r="B23" s="7">
        <v>44774</v>
      </c>
      <c r="C23" s="8">
        <v>44409</v>
      </c>
      <c r="D23" s="9">
        <v>44044</v>
      </c>
      <c r="E23" s="7">
        <v>44805</v>
      </c>
      <c r="F23" s="8">
        <v>44440</v>
      </c>
      <c r="G23" s="9">
        <v>44075</v>
      </c>
      <c r="H23" s="7">
        <v>44835</v>
      </c>
      <c r="I23" s="8">
        <v>44470</v>
      </c>
      <c r="J23" s="9">
        <v>44105</v>
      </c>
      <c r="K23" s="7">
        <v>44866</v>
      </c>
      <c r="L23" s="8">
        <v>44501</v>
      </c>
      <c r="M23" s="9">
        <v>44136</v>
      </c>
      <c r="N23" s="7">
        <v>44896</v>
      </c>
      <c r="O23" s="8">
        <v>44531</v>
      </c>
      <c r="P23" s="9">
        <v>44166</v>
      </c>
      <c r="Q23" s="7">
        <v>44927</v>
      </c>
      <c r="R23" s="8">
        <v>44562</v>
      </c>
      <c r="S23" s="9">
        <v>44197</v>
      </c>
      <c r="T23" s="7">
        <v>44958</v>
      </c>
      <c r="U23" s="8">
        <v>44593</v>
      </c>
      <c r="V23" s="9">
        <v>44228</v>
      </c>
      <c r="W23" s="7">
        <v>44986</v>
      </c>
      <c r="X23" s="8">
        <v>44621</v>
      </c>
      <c r="Y23" s="9">
        <v>44256</v>
      </c>
      <c r="Z23" s="7">
        <v>45017</v>
      </c>
      <c r="AA23" s="8">
        <v>44652</v>
      </c>
      <c r="AB23" s="9">
        <v>44287</v>
      </c>
      <c r="AC23" s="7">
        <v>45047</v>
      </c>
      <c r="AD23" s="8">
        <v>44682</v>
      </c>
      <c r="AE23" s="9">
        <v>44317</v>
      </c>
      <c r="AF23" s="7">
        <v>45078</v>
      </c>
      <c r="AG23" s="8">
        <v>44713</v>
      </c>
      <c r="AH23" s="9">
        <v>44348</v>
      </c>
      <c r="AI23" s="7">
        <v>45108</v>
      </c>
      <c r="AJ23" s="8">
        <v>44743</v>
      </c>
      <c r="AK23" s="9">
        <v>44378</v>
      </c>
      <c r="AL23" s="20" t="s">
        <v>39</v>
      </c>
      <c r="AM23" s="21" t="s">
        <v>35</v>
      </c>
      <c r="AN23" s="24" t="s">
        <v>16</v>
      </c>
      <c r="AO23" s="3"/>
    </row>
    <row r="24" spans="1:43" x14ac:dyDescent="0.25">
      <c r="A24" s="3" t="s">
        <v>0</v>
      </c>
      <c r="B24" s="11"/>
      <c r="C24" s="14"/>
      <c r="D24" s="17"/>
      <c r="E24" s="11"/>
      <c r="F24" s="10"/>
      <c r="G24" s="16"/>
      <c r="H24" s="6"/>
      <c r="I24" s="10"/>
      <c r="J24" s="16"/>
      <c r="K24" s="6"/>
      <c r="L24" s="10"/>
      <c r="M24" s="16"/>
      <c r="N24" s="6"/>
      <c r="O24" s="10"/>
      <c r="P24" s="16"/>
      <c r="Q24" s="6"/>
      <c r="R24" s="10"/>
      <c r="S24" s="16"/>
      <c r="T24" s="6"/>
      <c r="U24" s="10"/>
      <c r="V24" s="16"/>
      <c r="W24" s="6"/>
      <c r="X24" s="10"/>
      <c r="Y24" s="16"/>
      <c r="Z24" s="6"/>
      <c r="AA24" s="10"/>
      <c r="AB24" s="16"/>
      <c r="AC24" s="6"/>
      <c r="AD24" s="10"/>
      <c r="AE24" s="16"/>
      <c r="AF24" s="6"/>
      <c r="AG24" s="10"/>
      <c r="AH24" s="16"/>
      <c r="AI24" s="6"/>
      <c r="AJ24" s="10"/>
      <c r="AK24" s="16"/>
      <c r="AL24" s="6"/>
      <c r="AM24" s="10"/>
      <c r="AN24" s="16"/>
      <c r="AO24" s="3"/>
    </row>
    <row r="25" spans="1:43" x14ac:dyDescent="0.25">
      <c r="A25" s="3" t="s">
        <v>1</v>
      </c>
      <c r="B25" s="11">
        <v>10.834</v>
      </c>
      <c r="C25" s="14">
        <v>8.4149999999999991</v>
      </c>
      <c r="D25" s="17">
        <v>11.218999999999999</v>
      </c>
      <c r="E25" s="11">
        <v>16.850000000000001</v>
      </c>
      <c r="F25" s="10">
        <v>12.66</v>
      </c>
      <c r="G25" s="16">
        <v>14.991</v>
      </c>
      <c r="H25" s="6">
        <v>22.568999999999999</v>
      </c>
      <c r="I25" s="10">
        <v>20.748000000000001</v>
      </c>
      <c r="J25" s="16">
        <v>26.26</v>
      </c>
      <c r="K25" s="6">
        <v>21.734999999999999</v>
      </c>
      <c r="L25" s="10">
        <v>19.98</v>
      </c>
      <c r="M25" s="16">
        <v>24.556000000000001</v>
      </c>
      <c r="N25" s="6">
        <v>18.134</v>
      </c>
      <c r="O25" s="10">
        <v>16.698</v>
      </c>
      <c r="P25" s="16">
        <v>20.545999999999999</v>
      </c>
      <c r="Q25" s="6">
        <v>10.420999999999999</v>
      </c>
      <c r="R25" s="10">
        <v>16.152000000000001</v>
      </c>
      <c r="S25" s="16">
        <v>19.132999999999999</v>
      </c>
      <c r="T25" s="6">
        <v>15.977</v>
      </c>
      <c r="U25" s="10">
        <v>17.488</v>
      </c>
      <c r="V25" s="16">
        <v>15.117000000000001</v>
      </c>
      <c r="W25" s="6">
        <v>23.314</v>
      </c>
      <c r="X25" s="10">
        <v>21.507999999999999</v>
      </c>
      <c r="Y25" s="16">
        <v>19.015000000000001</v>
      </c>
      <c r="Z25" s="6">
        <v>15.627000000000001</v>
      </c>
      <c r="AA25" s="10">
        <v>13.896000000000001</v>
      </c>
      <c r="AB25" s="16">
        <v>21.937999999999999</v>
      </c>
      <c r="AC25" s="6">
        <v>29.97</v>
      </c>
      <c r="AD25" s="10">
        <v>33.29</v>
      </c>
      <c r="AE25" s="16">
        <v>21.65</v>
      </c>
      <c r="AF25" s="6">
        <v>17.498000000000001</v>
      </c>
      <c r="AG25" s="10">
        <v>19.11</v>
      </c>
      <c r="AH25" s="16">
        <v>16.192</v>
      </c>
      <c r="AI25" s="6">
        <v>20.454000000000001</v>
      </c>
      <c r="AJ25" s="10">
        <v>22.63</v>
      </c>
      <c r="AK25" s="16">
        <v>31.311</v>
      </c>
      <c r="AL25" s="27">
        <f>SUM(B25+E25+H25+K25+N25+Q25+T25+W25+Z25+AC25+AF25+AI25)</f>
        <v>223.38300000000001</v>
      </c>
      <c r="AM25" s="25">
        <f>SUM(C25+F25+I25+L25+O25+R25+U25+X25+AA25+AD25+AG25+AJ25)</f>
        <v>222.57499999999999</v>
      </c>
      <c r="AN25" s="16">
        <f>SUM(D25+G25+J25+M25+P25+S25+V25+Y25+AB25+AE25+AH25+AK25)</f>
        <v>241.928</v>
      </c>
      <c r="AO25" s="3"/>
    </row>
    <row r="26" spans="1:43" x14ac:dyDescent="0.25">
      <c r="A26" s="5" t="s">
        <v>2</v>
      </c>
      <c r="B26" s="11">
        <v>4.4269999999999996</v>
      </c>
      <c r="C26" s="14">
        <v>2.3769999999999998</v>
      </c>
      <c r="D26" s="17">
        <v>2.903</v>
      </c>
      <c r="E26" s="11">
        <v>5.5</v>
      </c>
      <c r="F26" s="10">
        <v>4.0830000000000002</v>
      </c>
      <c r="G26" s="16">
        <v>4.6669999999999998</v>
      </c>
      <c r="H26" s="6">
        <v>6.4989999999999997</v>
      </c>
      <c r="I26" s="10">
        <v>4</v>
      </c>
      <c r="J26" s="16">
        <v>6.4329999999999998</v>
      </c>
      <c r="K26" s="6">
        <v>7.1669999999999998</v>
      </c>
      <c r="L26" s="10">
        <v>5.4530000000000003</v>
      </c>
      <c r="M26" s="16">
        <v>3.9289999999999998</v>
      </c>
      <c r="N26" s="6">
        <v>4.6550000000000002</v>
      </c>
      <c r="O26" s="10">
        <v>5.742</v>
      </c>
      <c r="P26" s="16">
        <v>3.3079999999999998</v>
      </c>
      <c r="Q26" s="6">
        <v>4.0110000000000001</v>
      </c>
      <c r="R26" s="10">
        <v>4.1369999999999996</v>
      </c>
      <c r="S26" s="16">
        <v>2.5179999999999998</v>
      </c>
      <c r="T26" s="6">
        <v>4.6870000000000003</v>
      </c>
      <c r="U26" s="10">
        <v>5.6669999999999998</v>
      </c>
      <c r="V26" s="16">
        <v>3.54</v>
      </c>
      <c r="W26" s="6">
        <v>5.7450000000000001</v>
      </c>
      <c r="X26" s="10">
        <v>6.2489999999999997</v>
      </c>
      <c r="Y26" s="16">
        <v>4.1529999999999996</v>
      </c>
      <c r="Z26" s="6">
        <v>2.69</v>
      </c>
      <c r="AA26" s="10">
        <v>5.1429999999999998</v>
      </c>
      <c r="AB26" s="16">
        <v>4.0970000000000004</v>
      </c>
      <c r="AC26" s="6">
        <v>9.34</v>
      </c>
      <c r="AD26" s="10">
        <v>3.73</v>
      </c>
      <c r="AE26" s="16">
        <v>4.1349999999999998</v>
      </c>
      <c r="AF26" s="6">
        <v>4.41</v>
      </c>
      <c r="AG26" s="10">
        <v>5.4820000000000002</v>
      </c>
      <c r="AH26" s="16">
        <v>3.9689999999999999</v>
      </c>
      <c r="AI26" s="6">
        <v>5.3789999999999996</v>
      </c>
      <c r="AJ26" s="10">
        <v>9.1489999999999991</v>
      </c>
      <c r="AK26" s="16">
        <v>4.9969999999999999</v>
      </c>
      <c r="AL26" s="27">
        <f t="shared" ref="AL26:AM36" si="28">SUM(B26+E26+H26+K26+N26+Q26+T26+W26+Z26+AC26+AF26+AI26)</f>
        <v>64.509999999999991</v>
      </c>
      <c r="AM26" s="25">
        <f t="shared" si="28"/>
        <v>61.212000000000003</v>
      </c>
      <c r="AN26" s="16">
        <f t="shared" ref="AN26:AN36" si="29">SUM(D26+G26+J26+M26+P26+S26+V26+Y26+AB26+AE26+AH26+AK26)</f>
        <v>48.648999999999994</v>
      </c>
      <c r="AO26" s="3"/>
    </row>
    <row r="27" spans="1:43" x14ac:dyDescent="0.25">
      <c r="A27" s="5" t="s">
        <v>3</v>
      </c>
      <c r="B27" s="11"/>
      <c r="C27" s="14"/>
      <c r="D27" s="17"/>
      <c r="E27" s="11"/>
      <c r="F27" s="10"/>
      <c r="G27" s="16"/>
      <c r="H27" s="6"/>
      <c r="I27" s="10"/>
      <c r="J27" s="16"/>
      <c r="K27" s="6"/>
      <c r="L27" s="10"/>
      <c r="M27" s="16"/>
      <c r="N27" s="6"/>
      <c r="O27" s="10"/>
      <c r="P27" s="16"/>
      <c r="Q27" s="6"/>
      <c r="R27" s="10"/>
      <c r="S27" s="16"/>
      <c r="T27" s="6"/>
      <c r="U27" s="10"/>
      <c r="V27" s="16"/>
      <c r="W27" s="6"/>
      <c r="X27" s="10"/>
      <c r="Y27" s="16"/>
      <c r="Z27" s="6"/>
      <c r="AA27" s="10"/>
      <c r="AB27" s="16"/>
      <c r="AC27" s="6"/>
      <c r="AD27" s="10"/>
      <c r="AE27" s="16"/>
      <c r="AF27" s="6"/>
      <c r="AG27" s="10"/>
      <c r="AH27" s="16"/>
      <c r="AI27" s="6"/>
      <c r="AJ27" s="10"/>
      <c r="AK27" s="16"/>
      <c r="AL27" s="27">
        <f t="shared" si="28"/>
        <v>0</v>
      </c>
      <c r="AM27" s="25">
        <f t="shared" si="28"/>
        <v>0</v>
      </c>
      <c r="AN27" s="16">
        <f t="shared" si="29"/>
        <v>0</v>
      </c>
      <c r="AO27" s="3"/>
    </row>
    <row r="28" spans="1:43" x14ac:dyDescent="0.25">
      <c r="A28" s="5" t="s">
        <v>4</v>
      </c>
      <c r="B28" s="11"/>
      <c r="C28" s="14"/>
      <c r="D28" s="17"/>
      <c r="E28" s="11"/>
      <c r="F28" s="10"/>
      <c r="G28" s="16"/>
      <c r="H28" s="6"/>
      <c r="I28" s="10"/>
      <c r="J28" s="16"/>
      <c r="K28" s="6"/>
      <c r="L28" s="10"/>
      <c r="M28" s="16"/>
      <c r="N28" s="6"/>
      <c r="O28" s="10"/>
      <c r="P28" s="16"/>
      <c r="Q28" s="6"/>
      <c r="R28" s="10"/>
      <c r="S28" s="16"/>
      <c r="T28" s="6"/>
      <c r="U28" s="10"/>
      <c r="V28" s="16"/>
      <c r="W28" s="6"/>
      <c r="X28" s="10"/>
      <c r="Y28" s="16"/>
      <c r="Z28" s="6"/>
      <c r="AA28" s="10"/>
      <c r="AB28" s="16"/>
      <c r="AC28" s="6"/>
      <c r="AD28" s="10"/>
      <c r="AE28" s="16"/>
      <c r="AF28" s="6"/>
      <c r="AG28" s="10"/>
      <c r="AH28" s="16"/>
      <c r="AI28" s="6"/>
      <c r="AJ28" s="10"/>
      <c r="AK28" s="16"/>
      <c r="AL28" s="27">
        <f t="shared" si="28"/>
        <v>0</v>
      </c>
      <c r="AM28" s="25">
        <f t="shared" si="28"/>
        <v>0</v>
      </c>
      <c r="AN28" s="16">
        <f t="shared" si="29"/>
        <v>0</v>
      </c>
      <c r="AO28" s="3"/>
    </row>
    <row r="29" spans="1:43" x14ac:dyDescent="0.25">
      <c r="A29" s="5" t="s">
        <v>5</v>
      </c>
      <c r="B29" s="11"/>
      <c r="C29" s="14"/>
      <c r="D29" s="17"/>
      <c r="E29" s="11"/>
      <c r="F29" s="10"/>
      <c r="G29" s="16"/>
      <c r="H29" s="6"/>
      <c r="I29" s="10"/>
      <c r="J29" s="16"/>
      <c r="K29" s="6"/>
      <c r="L29" s="10"/>
      <c r="M29" s="16"/>
      <c r="N29" s="6"/>
      <c r="O29" s="10"/>
      <c r="P29" s="16"/>
      <c r="Q29" s="6"/>
      <c r="R29" s="10"/>
      <c r="S29" s="16"/>
      <c r="T29" s="6"/>
      <c r="U29" s="10"/>
      <c r="V29" s="16"/>
      <c r="W29" s="6"/>
      <c r="X29" s="10"/>
      <c r="Y29" s="16"/>
      <c r="Z29" s="6"/>
      <c r="AA29" s="10"/>
      <c r="AB29" s="16"/>
      <c r="AC29" s="6"/>
      <c r="AD29" s="10"/>
      <c r="AE29" s="16"/>
      <c r="AF29" s="6"/>
      <c r="AG29" s="10"/>
      <c r="AH29" s="16"/>
      <c r="AI29" s="6"/>
      <c r="AJ29" s="10"/>
      <c r="AK29" s="16"/>
      <c r="AL29" s="27">
        <f t="shared" si="28"/>
        <v>0</v>
      </c>
      <c r="AM29" s="25">
        <f t="shared" si="28"/>
        <v>0</v>
      </c>
      <c r="AN29" s="16">
        <f t="shared" si="29"/>
        <v>0</v>
      </c>
      <c r="AO29" s="3"/>
    </row>
    <row r="30" spans="1:43" x14ac:dyDescent="0.25">
      <c r="A30" s="3" t="s">
        <v>6</v>
      </c>
      <c r="B30" s="11"/>
      <c r="C30" s="14"/>
      <c r="D30" s="17"/>
      <c r="E30" s="11"/>
      <c r="F30" s="10"/>
      <c r="G30" s="16"/>
      <c r="H30" s="6"/>
      <c r="I30" s="10"/>
      <c r="J30" s="16"/>
      <c r="K30" s="6"/>
      <c r="L30" s="10"/>
      <c r="M30" s="16"/>
      <c r="N30" s="6"/>
      <c r="O30" s="10"/>
      <c r="P30" s="16"/>
      <c r="Q30" s="6"/>
      <c r="R30" s="10"/>
      <c r="S30" s="16"/>
      <c r="T30" s="6"/>
      <c r="U30" s="10"/>
      <c r="V30" s="16"/>
      <c r="W30" s="6"/>
      <c r="X30" s="10"/>
      <c r="Y30" s="16"/>
      <c r="Z30" s="6"/>
      <c r="AA30" s="10"/>
      <c r="AB30" s="16"/>
      <c r="AC30" s="6"/>
      <c r="AD30" s="10"/>
      <c r="AE30" s="16"/>
      <c r="AF30" s="6"/>
      <c r="AG30" s="10"/>
      <c r="AH30" s="16"/>
      <c r="AI30" s="6"/>
      <c r="AJ30" s="10"/>
      <c r="AK30" s="16"/>
      <c r="AL30" s="27">
        <f t="shared" si="28"/>
        <v>0</v>
      </c>
      <c r="AM30" s="25">
        <f t="shared" si="28"/>
        <v>0</v>
      </c>
      <c r="AN30" s="16">
        <f t="shared" si="29"/>
        <v>0</v>
      </c>
      <c r="AO30" s="3"/>
    </row>
    <row r="31" spans="1:43" x14ac:dyDescent="0.25">
      <c r="A31" s="5" t="s">
        <v>7</v>
      </c>
      <c r="B31" s="11"/>
      <c r="C31" s="14"/>
      <c r="D31" s="17"/>
      <c r="E31" s="11"/>
      <c r="F31" s="10"/>
      <c r="G31" s="16"/>
      <c r="H31" s="6"/>
      <c r="I31" s="10"/>
      <c r="J31" s="16"/>
      <c r="K31" s="6"/>
      <c r="L31" s="10"/>
      <c r="M31" s="16"/>
      <c r="N31" s="6"/>
      <c r="O31" s="10"/>
      <c r="P31" s="16"/>
      <c r="Q31" s="6"/>
      <c r="R31" s="10"/>
      <c r="S31" s="16"/>
      <c r="T31" s="6"/>
      <c r="U31" s="10"/>
      <c r="V31" s="16"/>
      <c r="W31" s="6"/>
      <c r="X31" s="10"/>
      <c r="Y31" s="16"/>
      <c r="Z31" s="6"/>
      <c r="AA31" s="10"/>
      <c r="AB31" s="16"/>
      <c r="AC31" s="6"/>
      <c r="AD31" s="10"/>
      <c r="AE31" s="16"/>
      <c r="AF31" s="6"/>
      <c r="AG31" s="10"/>
      <c r="AH31" s="16"/>
      <c r="AI31" s="6"/>
      <c r="AJ31" s="10"/>
      <c r="AK31" s="16"/>
      <c r="AL31" s="27">
        <f t="shared" si="28"/>
        <v>0</v>
      </c>
      <c r="AM31" s="25">
        <f t="shared" si="28"/>
        <v>0</v>
      </c>
      <c r="AN31" s="16">
        <f t="shared" si="29"/>
        <v>0</v>
      </c>
      <c r="AO31" s="3"/>
    </row>
    <row r="32" spans="1:43" x14ac:dyDescent="0.25">
      <c r="A32" s="5" t="s">
        <v>8</v>
      </c>
      <c r="B32" s="11"/>
      <c r="C32" s="14"/>
      <c r="D32" s="17"/>
      <c r="E32" s="11"/>
      <c r="F32" s="10"/>
      <c r="G32" s="16"/>
      <c r="H32" s="6"/>
      <c r="I32" s="10"/>
      <c r="J32" s="16"/>
      <c r="K32" s="6"/>
      <c r="L32" s="10"/>
      <c r="M32" s="16"/>
      <c r="N32" s="6"/>
      <c r="O32" s="10"/>
      <c r="P32" s="16"/>
      <c r="Q32" s="6"/>
      <c r="R32" s="10"/>
      <c r="S32" s="16"/>
      <c r="T32" s="6"/>
      <c r="U32" s="10"/>
      <c r="V32" s="16"/>
      <c r="W32" s="6"/>
      <c r="X32" s="10"/>
      <c r="Y32" s="16"/>
      <c r="Z32" s="6"/>
      <c r="AA32" s="10"/>
      <c r="AB32" s="16"/>
      <c r="AC32" s="6"/>
      <c r="AD32" s="10"/>
      <c r="AE32" s="16"/>
      <c r="AF32" s="6"/>
      <c r="AG32" s="10"/>
      <c r="AH32" s="16"/>
      <c r="AI32" s="6"/>
      <c r="AJ32" s="10"/>
      <c r="AK32" s="16"/>
      <c r="AL32" s="27">
        <f t="shared" si="28"/>
        <v>0</v>
      </c>
      <c r="AM32" s="25">
        <f t="shared" si="28"/>
        <v>0</v>
      </c>
      <c r="AN32" s="16">
        <f t="shared" si="29"/>
        <v>0</v>
      </c>
      <c r="AO32" s="3"/>
    </row>
    <row r="33" spans="1:43" x14ac:dyDescent="0.25">
      <c r="A33" s="3" t="s">
        <v>9</v>
      </c>
      <c r="B33" s="11"/>
      <c r="C33" s="14"/>
      <c r="D33" s="17"/>
      <c r="E33" s="11"/>
      <c r="F33" s="10"/>
      <c r="G33" s="16"/>
      <c r="H33" s="6"/>
      <c r="I33" s="10"/>
      <c r="J33" s="16"/>
      <c r="K33" s="6"/>
      <c r="L33" s="10"/>
      <c r="M33" s="16"/>
      <c r="N33" s="6"/>
      <c r="O33" s="10"/>
      <c r="P33" s="16"/>
      <c r="Q33" s="6"/>
      <c r="R33" s="10"/>
      <c r="S33" s="16"/>
      <c r="T33" s="6"/>
      <c r="U33" s="10"/>
      <c r="V33" s="16"/>
      <c r="W33" s="6"/>
      <c r="X33" s="10"/>
      <c r="Y33" s="16"/>
      <c r="Z33" s="6"/>
      <c r="AA33" s="10"/>
      <c r="AB33" s="16"/>
      <c r="AC33" s="6"/>
      <c r="AD33" s="10"/>
      <c r="AE33" s="16"/>
      <c r="AF33" s="6"/>
      <c r="AG33" s="10"/>
      <c r="AH33" s="16"/>
      <c r="AI33" s="6"/>
      <c r="AJ33" s="10"/>
      <c r="AK33" s="16"/>
      <c r="AL33" s="27">
        <f t="shared" si="28"/>
        <v>0</v>
      </c>
      <c r="AM33" s="25">
        <f t="shared" si="28"/>
        <v>0</v>
      </c>
      <c r="AN33" s="16">
        <f t="shared" si="29"/>
        <v>0</v>
      </c>
      <c r="AO33" s="3"/>
    </row>
    <row r="34" spans="1:43" x14ac:dyDescent="0.25">
      <c r="A34" s="5" t="s">
        <v>14</v>
      </c>
      <c r="B34" s="11"/>
      <c r="C34" s="14"/>
      <c r="D34" s="17"/>
      <c r="E34" s="11"/>
      <c r="F34" s="10"/>
      <c r="G34" s="16"/>
      <c r="H34" s="6"/>
      <c r="I34" s="10"/>
      <c r="J34" s="16"/>
      <c r="K34" s="6"/>
      <c r="L34" s="10"/>
      <c r="M34" s="16"/>
      <c r="N34" s="6"/>
      <c r="O34" s="10"/>
      <c r="P34" s="16"/>
      <c r="Q34" s="6"/>
      <c r="R34" s="10"/>
      <c r="S34" s="16"/>
      <c r="T34" s="6"/>
      <c r="U34" s="10"/>
      <c r="V34" s="16"/>
      <c r="W34" s="6"/>
      <c r="X34" s="10"/>
      <c r="Y34" s="16"/>
      <c r="Z34" s="6"/>
      <c r="AA34" s="10"/>
      <c r="AB34" s="16"/>
      <c r="AC34" s="6"/>
      <c r="AD34" s="10"/>
      <c r="AE34" s="16"/>
      <c r="AF34" s="6"/>
      <c r="AG34" s="10"/>
      <c r="AH34" s="16"/>
      <c r="AI34" s="6"/>
      <c r="AJ34" s="10"/>
      <c r="AK34" s="16"/>
      <c r="AL34" s="27">
        <f t="shared" si="28"/>
        <v>0</v>
      </c>
      <c r="AM34" s="25">
        <f t="shared" si="28"/>
        <v>0</v>
      </c>
      <c r="AN34" s="16">
        <f t="shared" si="29"/>
        <v>0</v>
      </c>
      <c r="AO34" s="3"/>
    </row>
    <row r="35" spans="1:43" x14ac:dyDescent="0.25">
      <c r="A35" s="3" t="s">
        <v>11</v>
      </c>
      <c r="B35" s="11"/>
      <c r="C35" s="14"/>
      <c r="D35" s="17"/>
      <c r="E35" s="11"/>
      <c r="F35" s="10"/>
      <c r="G35" s="16"/>
      <c r="H35" s="6"/>
      <c r="I35" s="10"/>
      <c r="J35" s="16"/>
      <c r="K35" s="6"/>
      <c r="L35" s="10"/>
      <c r="M35" s="16"/>
      <c r="N35" s="6"/>
      <c r="O35" s="10"/>
      <c r="P35" s="16"/>
      <c r="Q35" s="6"/>
      <c r="R35" s="10"/>
      <c r="S35" s="16"/>
      <c r="T35" s="6"/>
      <c r="U35" s="10"/>
      <c r="V35" s="16"/>
      <c r="W35" s="6"/>
      <c r="X35" s="10"/>
      <c r="Y35" s="16"/>
      <c r="Z35" s="6"/>
      <c r="AA35" s="10"/>
      <c r="AB35" s="16"/>
      <c r="AC35" s="6"/>
      <c r="AD35" s="10"/>
      <c r="AE35" s="16"/>
      <c r="AF35" s="6"/>
      <c r="AG35" s="10"/>
      <c r="AH35" s="16"/>
      <c r="AI35" s="6"/>
      <c r="AJ35" s="10"/>
      <c r="AK35" s="16"/>
      <c r="AL35" s="27">
        <f t="shared" si="28"/>
        <v>0</v>
      </c>
      <c r="AM35" s="25">
        <f t="shared" si="28"/>
        <v>0</v>
      </c>
      <c r="AN35" s="16">
        <f t="shared" si="29"/>
        <v>0</v>
      </c>
      <c r="AO35" s="3"/>
    </row>
    <row r="36" spans="1:43" x14ac:dyDescent="0.25">
      <c r="A36" s="3" t="s">
        <v>12</v>
      </c>
      <c r="B36" s="11"/>
      <c r="C36" s="14"/>
      <c r="D36" s="17"/>
      <c r="E36" s="11"/>
      <c r="F36" s="10"/>
      <c r="G36" s="16"/>
      <c r="H36" s="6"/>
      <c r="I36" s="10"/>
      <c r="J36" s="16"/>
      <c r="K36" s="6"/>
      <c r="L36" s="10"/>
      <c r="M36" s="16"/>
      <c r="N36" s="6"/>
      <c r="O36" s="10"/>
      <c r="P36" s="16"/>
      <c r="Q36" s="6"/>
      <c r="R36" s="10"/>
      <c r="S36" s="16"/>
      <c r="T36" s="6"/>
      <c r="U36" s="10"/>
      <c r="V36" s="16"/>
      <c r="W36" s="6"/>
      <c r="X36" s="10"/>
      <c r="Y36" s="16"/>
      <c r="Z36" s="6"/>
      <c r="AA36" s="10"/>
      <c r="AB36" s="16"/>
      <c r="AC36" s="6"/>
      <c r="AD36" s="10"/>
      <c r="AE36" s="16"/>
      <c r="AF36" s="6"/>
      <c r="AG36" s="10"/>
      <c r="AH36" s="16"/>
      <c r="AI36" s="6"/>
      <c r="AJ36" s="10"/>
      <c r="AK36" s="16"/>
      <c r="AL36" s="27">
        <f t="shared" si="28"/>
        <v>0</v>
      </c>
      <c r="AM36" s="25">
        <f t="shared" si="28"/>
        <v>0</v>
      </c>
      <c r="AN36" s="16">
        <f t="shared" si="29"/>
        <v>0</v>
      </c>
      <c r="AO36" s="3"/>
    </row>
    <row r="37" spans="1:43" s="3" customFormat="1" x14ac:dyDescent="0.25">
      <c r="A37" s="3" t="s">
        <v>13</v>
      </c>
      <c r="B37" s="11">
        <f t="shared" ref="B37:AJ37" si="30">SUM(B25:B36)</f>
        <v>15.260999999999999</v>
      </c>
      <c r="C37" s="14">
        <f t="shared" ref="C37" si="31">SUM(C25:C36)</f>
        <v>10.791999999999998</v>
      </c>
      <c r="D37" s="17">
        <f t="shared" si="30"/>
        <v>14.122</v>
      </c>
      <c r="E37" s="14">
        <f t="shared" ref="E37" si="32">SUM(E25:E36)</f>
        <v>22.35</v>
      </c>
      <c r="F37" s="14">
        <f t="shared" si="30"/>
        <v>16.743000000000002</v>
      </c>
      <c r="G37" s="17">
        <f t="shared" si="30"/>
        <v>19.658000000000001</v>
      </c>
      <c r="H37" s="14">
        <f>SUM(H25:H36)</f>
        <v>29.067999999999998</v>
      </c>
      <c r="I37" s="14">
        <f t="shared" si="30"/>
        <v>24.748000000000001</v>
      </c>
      <c r="J37" s="17">
        <f t="shared" si="30"/>
        <v>32.692999999999998</v>
      </c>
      <c r="K37" s="14">
        <f t="shared" ref="K37" si="33">SUM(K25:K36)</f>
        <v>28.902000000000001</v>
      </c>
      <c r="L37" s="14">
        <f t="shared" si="30"/>
        <v>25.433</v>
      </c>
      <c r="M37" s="17">
        <f t="shared" si="30"/>
        <v>28.484999999999999</v>
      </c>
      <c r="N37" s="14">
        <f t="shared" ref="N37" si="34">SUM(N25:N36)</f>
        <v>22.789000000000001</v>
      </c>
      <c r="O37" s="14">
        <f t="shared" si="30"/>
        <v>22.44</v>
      </c>
      <c r="P37" s="17">
        <f t="shared" si="30"/>
        <v>23.853999999999999</v>
      </c>
      <c r="Q37" s="14">
        <f t="shared" ref="Q37" si="35">SUM(Q25:Q36)</f>
        <v>14.431999999999999</v>
      </c>
      <c r="R37" s="14">
        <f t="shared" si="30"/>
        <v>20.289000000000001</v>
      </c>
      <c r="S37" s="17">
        <f t="shared" si="30"/>
        <v>21.651</v>
      </c>
      <c r="T37" s="14">
        <f t="shared" ref="T37" si="36">SUM(T25:T36)</f>
        <v>20.664000000000001</v>
      </c>
      <c r="U37" s="14">
        <f t="shared" si="30"/>
        <v>23.155000000000001</v>
      </c>
      <c r="V37" s="17">
        <f t="shared" si="30"/>
        <v>18.657</v>
      </c>
      <c r="W37" s="14">
        <f t="shared" ref="W37" si="37">SUM(W25:W36)</f>
        <v>29.059000000000001</v>
      </c>
      <c r="X37" s="14">
        <f t="shared" si="30"/>
        <v>27.756999999999998</v>
      </c>
      <c r="Y37" s="17">
        <f t="shared" si="30"/>
        <v>23.167999999999999</v>
      </c>
      <c r="Z37" s="14">
        <f t="shared" ref="Z37" si="38">SUM(Z25:Z36)</f>
        <v>18.317</v>
      </c>
      <c r="AA37" s="14">
        <f t="shared" si="30"/>
        <v>19.039000000000001</v>
      </c>
      <c r="AB37" s="17">
        <f t="shared" si="30"/>
        <v>26.035</v>
      </c>
      <c r="AC37" s="14">
        <f t="shared" ref="AC37" si="39">SUM(AC25:AC36)</f>
        <v>39.31</v>
      </c>
      <c r="AD37" s="14">
        <f t="shared" si="30"/>
        <v>37.019999999999996</v>
      </c>
      <c r="AE37" s="17">
        <f t="shared" si="30"/>
        <v>25.784999999999997</v>
      </c>
      <c r="AF37" s="11">
        <f t="shared" ref="AF37" si="40">SUM(AF25:AF36)</f>
        <v>21.908000000000001</v>
      </c>
      <c r="AG37" s="14">
        <f t="shared" si="30"/>
        <v>24.591999999999999</v>
      </c>
      <c r="AH37" s="17">
        <f>SUM(AH25:AH36)</f>
        <v>20.161000000000001</v>
      </c>
      <c r="AI37" s="11">
        <f>SUM(AI25:AI36)</f>
        <v>25.832999999999998</v>
      </c>
      <c r="AJ37" s="14">
        <f t="shared" si="30"/>
        <v>31.778999999999996</v>
      </c>
      <c r="AK37" s="17">
        <f>SUM(AK25:AK36)</f>
        <v>36.308</v>
      </c>
      <c r="AL37" s="28">
        <f>SUM(AL25:AL36)</f>
        <v>287.89300000000003</v>
      </c>
      <c r="AM37" s="26">
        <f>SUM(AM25:AM36)</f>
        <v>283.78699999999998</v>
      </c>
      <c r="AN37" s="17">
        <f>SUM(AN25:AN36)</f>
        <v>290.577</v>
      </c>
      <c r="AO37" s="3">
        <f>S37+V37+Y37+AB37+AE37+AH37+AK37+B37+F37+I37+L37+O37</f>
        <v>276.39</v>
      </c>
    </row>
    <row r="38" spans="1:43" x14ac:dyDescent="0.25">
      <c r="A38" s="5" t="s">
        <v>17</v>
      </c>
      <c r="B38" s="6">
        <f t="shared" ref="B38:AJ38" si="41">SUM(B26+B27+B28+B29+B31+B32+B34)</f>
        <v>4.4269999999999996</v>
      </c>
      <c r="C38" s="10">
        <f t="shared" ref="C38" si="42">SUM(C26+C27+C28+C29+C31+C32+C34)</f>
        <v>2.3769999999999998</v>
      </c>
      <c r="D38" s="16">
        <f t="shared" si="41"/>
        <v>2.903</v>
      </c>
      <c r="E38" s="10">
        <f t="shared" ref="E38" si="43">SUM(E26+E27+E28+E29+E31+E32+E34)</f>
        <v>5.5</v>
      </c>
      <c r="F38" s="10">
        <f t="shared" si="41"/>
        <v>4.0830000000000002</v>
      </c>
      <c r="G38" s="16">
        <f t="shared" si="41"/>
        <v>4.6669999999999998</v>
      </c>
      <c r="H38" s="10">
        <f>SUM(H26+H27+H28+H29+H31+H32+H34)</f>
        <v>6.4989999999999997</v>
      </c>
      <c r="I38" s="10">
        <f t="shared" si="41"/>
        <v>4</v>
      </c>
      <c r="J38" s="16">
        <f t="shared" si="41"/>
        <v>6.4329999999999998</v>
      </c>
      <c r="K38" s="10">
        <f t="shared" ref="K38" si="44">SUM(K26+K27+K28+K29+K31+K32+K34)</f>
        <v>7.1669999999999998</v>
      </c>
      <c r="L38" s="10">
        <f t="shared" si="41"/>
        <v>5.4530000000000003</v>
      </c>
      <c r="M38" s="16">
        <f t="shared" si="41"/>
        <v>3.9289999999999998</v>
      </c>
      <c r="N38" s="10">
        <f t="shared" ref="N38" si="45">SUM(N26+N27+N28+N29+N31+N32+N34)</f>
        <v>4.6550000000000002</v>
      </c>
      <c r="O38" s="10">
        <f t="shared" si="41"/>
        <v>5.742</v>
      </c>
      <c r="P38" s="16">
        <f t="shared" si="41"/>
        <v>3.3079999999999998</v>
      </c>
      <c r="Q38" s="10">
        <f t="shared" ref="Q38" si="46">SUM(Q26+Q27+Q28+Q29+Q31+Q32+Q34)</f>
        <v>4.0110000000000001</v>
      </c>
      <c r="R38" s="10">
        <f t="shared" si="41"/>
        <v>4.1369999999999996</v>
      </c>
      <c r="S38" s="16">
        <f t="shared" si="41"/>
        <v>2.5179999999999998</v>
      </c>
      <c r="T38" s="10">
        <f t="shared" ref="T38" si="47">SUM(T26+T27+T28+T29+T31+T32+T34)</f>
        <v>4.6870000000000003</v>
      </c>
      <c r="U38" s="10">
        <f t="shared" si="41"/>
        <v>5.6669999999999998</v>
      </c>
      <c r="V38" s="16">
        <f t="shared" si="41"/>
        <v>3.54</v>
      </c>
      <c r="W38" s="10">
        <f t="shared" ref="W38" si="48">SUM(W26+W27+W28+W29+W31+W32+W34)</f>
        <v>5.7450000000000001</v>
      </c>
      <c r="X38" s="10">
        <f t="shared" si="41"/>
        <v>6.2489999999999997</v>
      </c>
      <c r="Y38" s="16">
        <f t="shared" si="41"/>
        <v>4.1529999999999996</v>
      </c>
      <c r="Z38" s="10">
        <f t="shared" ref="Z38" si="49">SUM(Z26+Z27+Z28+Z29+Z31+Z32+Z34)</f>
        <v>2.69</v>
      </c>
      <c r="AA38" s="10">
        <f t="shared" si="41"/>
        <v>5.1429999999999998</v>
      </c>
      <c r="AB38" s="16">
        <f t="shared" si="41"/>
        <v>4.0970000000000004</v>
      </c>
      <c r="AC38" s="10">
        <f t="shared" ref="AC38" si="50">SUM(AC26+AC27+AC28+AC29+AC31+AC32+AC34)</f>
        <v>9.34</v>
      </c>
      <c r="AD38" s="10">
        <f t="shared" si="41"/>
        <v>3.73</v>
      </c>
      <c r="AE38" s="16">
        <f t="shared" si="41"/>
        <v>4.1349999999999998</v>
      </c>
      <c r="AF38" s="6">
        <f t="shared" ref="AF38" si="51">SUM(AF26+AF27+AF28+AF29+AF31+AF32+AF34)</f>
        <v>4.41</v>
      </c>
      <c r="AG38" s="10">
        <f t="shared" si="41"/>
        <v>5.4820000000000002</v>
      </c>
      <c r="AH38" s="16">
        <f>SUM(AH26+AH27+AH28+AH29+AH31+AH32+AH34)</f>
        <v>3.9689999999999999</v>
      </c>
      <c r="AI38" s="6">
        <f>SUM(AI26+AI27+AI28+AI29+AI31+AI32+AI34)</f>
        <v>5.3789999999999996</v>
      </c>
      <c r="AJ38" s="10">
        <f t="shared" si="41"/>
        <v>9.1489999999999991</v>
      </c>
      <c r="AK38" s="16">
        <f>SUM(AK26+AK27+AK28+AK29+AK31+AK32+AK34)</f>
        <v>4.9969999999999999</v>
      </c>
      <c r="AL38" s="6">
        <f>SUM(AL26+AL27+AL28+AL29+AL31+AL32+AL34)</f>
        <v>64.509999999999991</v>
      </c>
      <c r="AM38" s="10">
        <f>SUM(AM26+AM27+AM28+AM29+AM31+AM32+AM34)</f>
        <v>61.212000000000003</v>
      </c>
      <c r="AN38" s="16">
        <f>SUM(AN26+AN27+AN28+AN29+AN31+AN32+AN34)</f>
        <v>48.648999999999994</v>
      </c>
      <c r="AO38" s="3">
        <f>S38+V38+Y38+AB38+AE38+AH38+AK38+B38+F38+I38+L38+O38</f>
        <v>51.113999999999997</v>
      </c>
      <c r="AP38" s="2">
        <f>AO38</f>
        <v>51.113999999999997</v>
      </c>
      <c r="AQ38" s="2">
        <f>AO37-AP38</f>
        <v>225.27599999999998</v>
      </c>
    </row>
    <row r="39" spans="1:43" x14ac:dyDescent="0.25">
      <c r="A39" s="5" t="s">
        <v>21</v>
      </c>
      <c r="B39" s="12">
        <f>SUM(B38/B37)</f>
        <v>0.29008583972216762</v>
      </c>
      <c r="C39" s="15">
        <f>SUM(C38/C37)</f>
        <v>0.22025574499629358</v>
      </c>
      <c r="D39" s="18">
        <f>SUM(D38/D37)</f>
        <v>0.20556578388330266</v>
      </c>
      <c r="E39" s="15">
        <f t="shared" ref="E39:F39" si="52">SUM(E38/E37)</f>
        <v>0.24608501118568232</v>
      </c>
      <c r="F39" s="15">
        <f t="shared" si="52"/>
        <v>0.24386310697007701</v>
      </c>
      <c r="G39" s="18">
        <f t="shared" ref="G39:AN39" si="53">SUM(G38/G37)</f>
        <v>0.2374097059721233</v>
      </c>
      <c r="H39" s="15">
        <f t="shared" ref="H39:I39" si="54">SUM(H38/H37)</f>
        <v>0.22357919361497181</v>
      </c>
      <c r="I39" s="15">
        <f t="shared" si="54"/>
        <v>0.16162922256343945</v>
      </c>
      <c r="J39" s="18">
        <f t="shared" si="53"/>
        <v>0.19676995075398404</v>
      </c>
      <c r="K39" s="15">
        <f t="shared" si="53"/>
        <v>0.24797591862154866</v>
      </c>
      <c r="L39" s="15">
        <f t="shared" ref="L39:AG39" si="55">SUM(L38/L37)</f>
        <v>0.21440647977037708</v>
      </c>
      <c r="M39" s="18">
        <f t="shared" si="55"/>
        <v>0.13793224504124979</v>
      </c>
      <c r="N39" s="15">
        <f t="shared" ref="N39" si="56">SUM(N38/N37)</f>
        <v>0.20426521567422878</v>
      </c>
      <c r="O39" s="15">
        <f t="shared" si="55"/>
        <v>0.25588235294117645</v>
      </c>
      <c r="P39" s="18">
        <f t="shared" si="55"/>
        <v>0.13867695145468265</v>
      </c>
      <c r="Q39" s="15">
        <f t="shared" ref="Q39" si="57">SUM(Q38/Q37)</f>
        <v>0.27792405764966743</v>
      </c>
      <c r="R39" s="15">
        <f t="shared" si="55"/>
        <v>0.20390359307999406</v>
      </c>
      <c r="S39" s="18">
        <f t="shared" si="55"/>
        <v>0.11629947808415315</v>
      </c>
      <c r="T39" s="15">
        <f>SUM(T38/T37)</f>
        <v>0.22681958962446766</v>
      </c>
      <c r="U39" s="15">
        <f t="shared" si="55"/>
        <v>0.24474195638091123</v>
      </c>
      <c r="V39" s="18">
        <f t="shared" si="55"/>
        <v>0.18974111593503779</v>
      </c>
      <c r="W39" s="15">
        <f t="shared" ref="W39" si="58">SUM(W38/W37)</f>
        <v>0.19770122853504937</v>
      </c>
      <c r="X39" s="15">
        <f t="shared" si="55"/>
        <v>0.22513239903447779</v>
      </c>
      <c r="Y39" s="18">
        <f t="shared" si="55"/>
        <v>0.17925587016574585</v>
      </c>
      <c r="Z39" s="15">
        <f t="shared" ref="Z39" si="59">SUM(Z38/Z37)</f>
        <v>0.14685810995250315</v>
      </c>
      <c r="AA39" s="15">
        <f t="shared" si="55"/>
        <v>0.27012973370450127</v>
      </c>
      <c r="AB39" s="18">
        <f t="shared" si="55"/>
        <v>0.15736508546187825</v>
      </c>
      <c r="AC39" s="15">
        <f t="shared" ref="AC39" si="60">SUM(AC38/AC37)</f>
        <v>0.23759857542610022</v>
      </c>
      <c r="AD39" s="15">
        <f t="shared" si="55"/>
        <v>0.10075634792004323</v>
      </c>
      <c r="AE39" s="18">
        <f t="shared" si="55"/>
        <v>0.16036455303471012</v>
      </c>
      <c r="AF39" s="12">
        <f t="shared" ref="AF39" si="61">SUM(AF38/AF37)</f>
        <v>0.20129633010772321</v>
      </c>
      <c r="AG39" s="15">
        <f t="shared" si="55"/>
        <v>0.222918022121015</v>
      </c>
      <c r="AH39" s="18">
        <f>SUM(AH38/AH37)</f>
        <v>0.19686523485938195</v>
      </c>
      <c r="AI39" s="12">
        <f>SUM(AI38/AI37)</f>
        <v>0.20822204157472998</v>
      </c>
      <c r="AJ39" s="15">
        <f t="shared" si="53"/>
        <v>0.28789452153938133</v>
      </c>
      <c r="AK39" s="18">
        <f t="shared" si="53"/>
        <v>0.13762807094855128</v>
      </c>
      <c r="AL39" s="12">
        <f t="shared" ref="AL39" si="62">SUM(AL38/AL37)</f>
        <v>0.22407630612762375</v>
      </c>
      <c r="AM39" s="15">
        <f t="shared" si="53"/>
        <v>0.21569698400560988</v>
      </c>
      <c r="AN39" s="18">
        <f t="shared" si="53"/>
        <v>0.16742206024564915</v>
      </c>
      <c r="AO39" s="3">
        <f>S39+V39+Y39+AB39+AE39+AH39+AK39+B39+F39+I39+L39+O39</f>
        <v>2.3033864104566959</v>
      </c>
    </row>
    <row r="40" spans="1:43" x14ac:dyDescent="0.25">
      <c r="B40" s="6"/>
      <c r="C40" s="10"/>
      <c r="D40" s="16"/>
      <c r="E40" s="6"/>
      <c r="F40" s="10"/>
      <c r="G40" s="16"/>
      <c r="H40" s="6"/>
      <c r="I40" s="10"/>
      <c r="J40" s="16"/>
      <c r="K40" s="6"/>
      <c r="L40" s="10"/>
      <c r="M40" s="16"/>
      <c r="N40" s="6"/>
      <c r="O40" s="10"/>
      <c r="P40" s="16"/>
      <c r="Q40" s="6"/>
      <c r="R40" s="10"/>
      <c r="S40" s="16"/>
      <c r="T40" s="6"/>
      <c r="U40" s="10"/>
      <c r="V40" s="16"/>
      <c r="W40" s="6"/>
      <c r="X40" s="10"/>
      <c r="Y40" s="16"/>
      <c r="Z40" s="6"/>
      <c r="AA40" s="10"/>
      <c r="AB40" s="16"/>
      <c r="AC40" s="6"/>
      <c r="AD40" s="10"/>
      <c r="AE40" s="16"/>
      <c r="AF40" s="6"/>
      <c r="AG40" s="10"/>
      <c r="AH40" s="16"/>
      <c r="AI40" s="6"/>
      <c r="AJ40" s="10"/>
      <c r="AK40" s="16"/>
      <c r="AL40" s="27">
        <f>AL37-AL38</f>
        <v>223.38300000000004</v>
      </c>
      <c r="AM40" s="10"/>
      <c r="AN40" s="17"/>
      <c r="AO40" s="3"/>
    </row>
    <row r="41" spans="1:43" s="4" customFormat="1" ht="30" x14ac:dyDescent="0.25">
      <c r="A41" s="19" t="s">
        <v>13</v>
      </c>
      <c r="B41" s="7">
        <v>44774</v>
      </c>
      <c r="C41" s="8">
        <v>44409</v>
      </c>
      <c r="D41" s="9">
        <v>44044</v>
      </c>
      <c r="E41" s="7">
        <v>44805</v>
      </c>
      <c r="F41" s="8">
        <v>44440</v>
      </c>
      <c r="G41" s="9">
        <v>44075</v>
      </c>
      <c r="H41" s="7">
        <v>44835</v>
      </c>
      <c r="I41" s="8">
        <v>44470</v>
      </c>
      <c r="J41" s="9">
        <v>44105</v>
      </c>
      <c r="K41" s="7">
        <v>44866</v>
      </c>
      <c r="L41" s="8">
        <v>44501</v>
      </c>
      <c r="M41" s="9">
        <v>44136</v>
      </c>
      <c r="N41" s="7">
        <v>44896</v>
      </c>
      <c r="O41" s="8">
        <v>44531</v>
      </c>
      <c r="P41" s="9">
        <v>44166</v>
      </c>
      <c r="Q41" s="7">
        <v>44927</v>
      </c>
      <c r="R41" s="8">
        <v>44562</v>
      </c>
      <c r="S41" s="9">
        <v>44197</v>
      </c>
      <c r="T41" s="7">
        <v>44958</v>
      </c>
      <c r="U41" s="8">
        <v>44593</v>
      </c>
      <c r="V41" s="9">
        <v>44228</v>
      </c>
      <c r="W41" s="7">
        <v>44986</v>
      </c>
      <c r="X41" s="8">
        <v>44621</v>
      </c>
      <c r="Y41" s="9">
        <v>44256</v>
      </c>
      <c r="Z41" s="7">
        <v>45017</v>
      </c>
      <c r="AA41" s="8">
        <v>44652</v>
      </c>
      <c r="AB41" s="9">
        <v>44287</v>
      </c>
      <c r="AC41" s="7">
        <v>45047</v>
      </c>
      <c r="AD41" s="8">
        <v>44682</v>
      </c>
      <c r="AE41" s="9">
        <v>44317</v>
      </c>
      <c r="AF41" s="7">
        <v>45078</v>
      </c>
      <c r="AG41" s="8">
        <v>44713</v>
      </c>
      <c r="AH41" s="9">
        <v>44348</v>
      </c>
      <c r="AI41" s="7">
        <v>45108</v>
      </c>
      <c r="AJ41" s="8">
        <v>44743</v>
      </c>
      <c r="AK41" s="9">
        <v>44378</v>
      </c>
      <c r="AL41" s="20" t="s">
        <v>39</v>
      </c>
      <c r="AM41" s="21" t="s">
        <v>35</v>
      </c>
      <c r="AN41" s="24" t="s">
        <v>16</v>
      </c>
      <c r="AO41" s="3"/>
    </row>
    <row r="42" spans="1:43" x14ac:dyDescent="0.25">
      <c r="A42" s="3" t="s">
        <v>0</v>
      </c>
      <c r="B42" s="6">
        <f t="shared" ref="B42:AJ42" si="63">SUM(B3+B24)</f>
        <v>0</v>
      </c>
      <c r="C42" s="10">
        <f t="shared" ref="C42" si="64">SUM(C3+C24)</f>
        <v>0</v>
      </c>
      <c r="D42" s="16">
        <f t="shared" si="63"/>
        <v>0</v>
      </c>
      <c r="E42" s="10">
        <f t="shared" ref="E42" si="65">SUM(E3+E24)</f>
        <v>0</v>
      </c>
      <c r="F42" s="10">
        <f t="shared" si="63"/>
        <v>0</v>
      </c>
      <c r="G42" s="16">
        <f t="shared" si="63"/>
        <v>0</v>
      </c>
      <c r="H42" s="10">
        <f t="shared" ref="H42" si="66">SUM(H3+H24)</f>
        <v>0</v>
      </c>
      <c r="I42" s="10">
        <f t="shared" si="63"/>
        <v>0</v>
      </c>
      <c r="J42" s="16">
        <f t="shared" si="63"/>
        <v>0</v>
      </c>
      <c r="K42" s="16">
        <f t="shared" ref="K42" si="67">SUM(K3+K24)</f>
        <v>0</v>
      </c>
      <c r="L42" s="10">
        <f t="shared" si="63"/>
        <v>0</v>
      </c>
      <c r="M42" s="16">
        <f t="shared" si="63"/>
        <v>0</v>
      </c>
      <c r="N42" s="6">
        <f t="shared" ref="N42" si="68">SUM(N3+N24)</f>
        <v>0</v>
      </c>
      <c r="O42" s="10">
        <f t="shared" si="63"/>
        <v>0</v>
      </c>
      <c r="P42" s="16">
        <f t="shared" si="63"/>
        <v>0</v>
      </c>
      <c r="Q42" s="6">
        <f t="shared" ref="Q42" si="69">SUM(Q3+Q24)</f>
        <v>0</v>
      </c>
      <c r="R42" s="10">
        <f t="shared" si="63"/>
        <v>0</v>
      </c>
      <c r="S42" s="16">
        <f t="shared" si="63"/>
        <v>0</v>
      </c>
      <c r="T42" s="6"/>
      <c r="U42" s="10">
        <f t="shared" si="63"/>
        <v>0</v>
      </c>
      <c r="V42" s="16">
        <f t="shared" si="63"/>
        <v>0</v>
      </c>
      <c r="W42" s="6"/>
      <c r="X42" s="10">
        <f t="shared" si="63"/>
        <v>0</v>
      </c>
      <c r="Y42" s="16">
        <f t="shared" si="63"/>
        <v>0</v>
      </c>
      <c r="Z42" s="6"/>
      <c r="AA42" s="10">
        <f t="shared" si="63"/>
        <v>0</v>
      </c>
      <c r="AB42" s="16">
        <f t="shared" si="63"/>
        <v>0</v>
      </c>
      <c r="AC42" s="6"/>
      <c r="AD42" s="10">
        <f t="shared" si="63"/>
        <v>0</v>
      </c>
      <c r="AE42" s="16">
        <f t="shared" si="63"/>
        <v>0</v>
      </c>
      <c r="AF42" s="6"/>
      <c r="AG42" s="10">
        <f t="shared" si="63"/>
        <v>0</v>
      </c>
      <c r="AH42" s="16">
        <f t="shared" si="63"/>
        <v>0.1</v>
      </c>
      <c r="AI42" s="6"/>
      <c r="AJ42" s="10">
        <f t="shared" si="63"/>
        <v>0</v>
      </c>
      <c r="AK42" s="16">
        <f>SUM(AK3+AK24)</f>
        <v>10.367000000000001</v>
      </c>
      <c r="AL42" s="6">
        <f t="shared" ref="AL42:AN43" si="70">SUM(B42+E42+H42+K42+N42+Q42+T42+W42+Z42+AC42+AF42+AI42)</f>
        <v>0</v>
      </c>
      <c r="AM42" s="10">
        <f t="shared" si="70"/>
        <v>0</v>
      </c>
      <c r="AN42" s="16">
        <f t="shared" si="70"/>
        <v>10.467000000000001</v>
      </c>
      <c r="AO42" s="3"/>
    </row>
    <row r="43" spans="1:43" x14ac:dyDescent="0.25">
      <c r="A43" s="3" t="s">
        <v>1</v>
      </c>
      <c r="B43" s="6">
        <f t="shared" ref="B43:AK43" si="71">SUM(B4+B25)</f>
        <v>24.314999999999998</v>
      </c>
      <c r="C43" s="10">
        <f t="shared" ref="C43" si="72">SUM(C4+C25)</f>
        <v>19.723999999999997</v>
      </c>
      <c r="D43" s="16">
        <f t="shared" si="71"/>
        <v>19.914000000000001</v>
      </c>
      <c r="E43" s="10">
        <f>SUM(E4+E25)</f>
        <v>44.488</v>
      </c>
      <c r="F43" s="10">
        <f t="shared" si="71"/>
        <v>28.826000000000001</v>
      </c>
      <c r="G43" s="16">
        <f t="shared" si="71"/>
        <v>30.061999999999998</v>
      </c>
      <c r="H43" s="10">
        <f t="shared" ref="H43" si="73">SUM(H4+H25)</f>
        <v>52.099000000000004</v>
      </c>
      <c r="I43" s="10">
        <f t="shared" si="71"/>
        <v>49.673000000000002</v>
      </c>
      <c r="J43" s="16">
        <f t="shared" si="71"/>
        <v>45.265000000000001</v>
      </c>
      <c r="K43" s="16">
        <f t="shared" ref="K43" si="74">SUM(K4+K25)</f>
        <v>55.575000000000003</v>
      </c>
      <c r="L43" s="10">
        <f t="shared" si="71"/>
        <v>43.530999999999999</v>
      </c>
      <c r="M43" s="16">
        <f>SUM(M4+M25)</f>
        <v>35.46</v>
      </c>
      <c r="N43" s="6">
        <f t="shared" ref="N43" si="75">SUM(N4+N25)</f>
        <v>45.694000000000003</v>
      </c>
      <c r="O43" s="10">
        <f t="shared" si="71"/>
        <v>33.631</v>
      </c>
      <c r="P43" s="16">
        <f t="shared" si="71"/>
        <v>30.686</v>
      </c>
      <c r="Q43" s="6">
        <f t="shared" ref="Q43" si="76">SUM(Q4+Q25)</f>
        <v>40.701000000000001</v>
      </c>
      <c r="R43" s="10">
        <f t="shared" si="71"/>
        <v>32.996000000000002</v>
      </c>
      <c r="S43" s="16">
        <f t="shared" si="71"/>
        <v>26.465</v>
      </c>
      <c r="T43" s="6">
        <f t="shared" ref="T43" si="77">SUM(T4+T25)</f>
        <v>45.835000000000001</v>
      </c>
      <c r="U43" s="10">
        <f t="shared" si="71"/>
        <v>35.838999999999999</v>
      </c>
      <c r="V43" s="16">
        <f t="shared" si="71"/>
        <v>33.513999999999996</v>
      </c>
      <c r="W43" s="6">
        <f t="shared" ref="W43" si="78">SUM(W4+W25)</f>
        <v>58.893999999999998</v>
      </c>
      <c r="X43" s="10">
        <f t="shared" si="71"/>
        <v>45.677</v>
      </c>
      <c r="Y43" s="16">
        <f t="shared" si="71"/>
        <v>33.472000000000001</v>
      </c>
      <c r="Z43" s="6">
        <f t="shared" ref="Z43" si="79">SUM(Z4+Z25)</f>
        <v>43.116999999999997</v>
      </c>
      <c r="AA43" s="10">
        <f t="shared" si="71"/>
        <v>33.734000000000002</v>
      </c>
      <c r="AB43" s="16">
        <f t="shared" si="71"/>
        <v>30.925999999999998</v>
      </c>
      <c r="AC43" s="6">
        <f t="shared" ref="AC43" si="80">SUM(AC4+AC25)</f>
        <v>53.36</v>
      </c>
      <c r="AD43" s="10">
        <f t="shared" si="71"/>
        <v>54.849999999999994</v>
      </c>
      <c r="AE43" s="16">
        <f t="shared" si="71"/>
        <v>32.450000000000003</v>
      </c>
      <c r="AF43" s="6">
        <f t="shared" ref="AF43" si="81">SUM(AF4+AF25)</f>
        <v>34.927999999999997</v>
      </c>
      <c r="AG43" s="10">
        <f t="shared" si="71"/>
        <v>36.917999999999999</v>
      </c>
      <c r="AH43" s="16">
        <f t="shared" si="71"/>
        <v>24.959</v>
      </c>
      <c r="AI43" s="6">
        <f t="shared" ref="AI43" si="82">SUM(AI4+AI25)</f>
        <v>41.043999999999997</v>
      </c>
      <c r="AJ43" s="10">
        <f t="shared" si="71"/>
        <v>43.3</v>
      </c>
      <c r="AK43" s="16">
        <f t="shared" si="71"/>
        <v>41.951999999999998</v>
      </c>
      <c r="AL43" s="6">
        <f>SUM(B43+E43+H43+K43+N43+Q43+T43+W43+Z43+AC43+AF43+AI43)</f>
        <v>540.05000000000007</v>
      </c>
      <c r="AM43" s="10">
        <f t="shared" si="70"/>
        <v>458.69900000000001</v>
      </c>
      <c r="AN43" s="16">
        <f t="shared" si="70"/>
        <v>385.125</v>
      </c>
      <c r="AO43" s="3"/>
    </row>
    <row r="44" spans="1:43" x14ac:dyDescent="0.25">
      <c r="A44" s="5" t="s">
        <v>2</v>
      </c>
      <c r="B44" s="6">
        <f t="shared" ref="B44:AK44" si="83">SUM(B5+B26)</f>
        <v>12.407</v>
      </c>
      <c r="C44" s="10">
        <f t="shared" ref="C44" si="84">SUM(C5+C26)</f>
        <v>6.9269999999999996</v>
      </c>
      <c r="D44" s="16">
        <f t="shared" si="83"/>
        <v>4.8819999999999997</v>
      </c>
      <c r="E44" s="10">
        <f t="shared" ref="E44" si="85">SUM(E5+E26)</f>
        <v>15.503</v>
      </c>
      <c r="F44" s="10">
        <f t="shared" si="83"/>
        <v>13.117000000000001</v>
      </c>
      <c r="G44" s="16">
        <f t="shared" si="83"/>
        <v>11.815999999999999</v>
      </c>
      <c r="H44" s="10">
        <f t="shared" ref="H44" si="86">SUM(H5+H26)</f>
        <v>21.088000000000001</v>
      </c>
      <c r="I44" s="10">
        <f t="shared" si="83"/>
        <v>14.952999999999999</v>
      </c>
      <c r="J44" s="16">
        <f t="shared" si="83"/>
        <v>12.745999999999999</v>
      </c>
      <c r="K44" s="16">
        <f t="shared" ref="K44" si="87">SUM(K5+K26)</f>
        <v>19.657</v>
      </c>
      <c r="L44" s="10">
        <f t="shared" si="83"/>
        <v>15.294</v>
      </c>
      <c r="M44" s="16">
        <f t="shared" si="83"/>
        <v>7.883</v>
      </c>
      <c r="N44" s="6">
        <f t="shared" ref="N44" si="88">SUM(N5+N26)</f>
        <v>14.085000000000001</v>
      </c>
      <c r="O44" s="10">
        <f t="shared" si="83"/>
        <v>15.645</v>
      </c>
      <c r="P44" s="16">
        <f t="shared" si="83"/>
        <v>8.6690000000000005</v>
      </c>
      <c r="Q44" s="6">
        <f t="shared" ref="Q44" si="89">SUM(Q5+Q26)</f>
        <v>12.341000000000001</v>
      </c>
      <c r="R44" s="10">
        <f t="shared" si="83"/>
        <v>9.7579999999999991</v>
      </c>
      <c r="S44" s="16">
        <f t="shared" si="83"/>
        <v>5.8390000000000004</v>
      </c>
      <c r="T44" s="6">
        <f t="shared" ref="T44" si="90">SUM(T5+T26)</f>
        <v>14.096</v>
      </c>
      <c r="U44" s="10">
        <f t="shared" si="83"/>
        <v>13.181000000000001</v>
      </c>
      <c r="V44" s="16">
        <f t="shared" si="83"/>
        <v>6.125</v>
      </c>
      <c r="W44" s="6">
        <f t="shared" ref="W44" si="91">SUM(W5+W26)</f>
        <v>18.164999999999999</v>
      </c>
      <c r="X44" s="10">
        <f t="shared" si="83"/>
        <v>15.984999999999999</v>
      </c>
      <c r="Y44" s="16">
        <f t="shared" si="83"/>
        <v>8.2639999999999993</v>
      </c>
      <c r="Z44" s="6">
        <f t="shared" ref="Z44" si="92">SUM(Z5+Z26)</f>
        <v>10.18</v>
      </c>
      <c r="AA44" s="10">
        <f t="shared" si="83"/>
        <v>12.67</v>
      </c>
      <c r="AB44" s="16">
        <f t="shared" si="83"/>
        <v>8.2720000000000002</v>
      </c>
      <c r="AC44" s="6">
        <f t="shared" ref="AC44" si="93">SUM(AC5+AC26)</f>
        <v>23.48</v>
      </c>
      <c r="AD44" s="10">
        <f t="shared" si="83"/>
        <v>17.809999999999999</v>
      </c>
      <c r="AE44" s="16">
        <f t="shared" si="83"/>
        <v>9.7289999999999992</v>
      </c>
      <c r="AF44" s="6">
        <f t="shared" ref="AF44" si="94">SUM(AF5+AF26)</f>
        <v>13.33</v>
      </c>
      <c r="AG44" s="10">
        <f t="shared" si="83"/>
        <v>21.541999999999998</v>
      </c>
      <c r="AH44" s="16">
        <f t="shared" si="83"/>
        <v>8.484</v>
      </c>
      <c r="AI44" s="6">
        <f t="shared" ref="AI44" si="95">SUM(AI5+AI26)</f>
        <v>15.519</v>
      </c>
      <c r="AJ44" s="10">
        <f t="shared" si="83"/>
        <v>18.668999999999997</v>
      </c>
      <c r="AK44" s="16">
        <f t="shared" si="83"/>
        <v>10.635</v>
      </c>
      <c r="AL44" s="6">
        <f t="shared" ref="AL44:AM54" si="96">SUM(B44+E44+H44+K44+N44+Q44+T44+W44+Z44+AC44+AF44+AI44)</f>
        <v>189.85100000000003</v>
      </c>
      <c r="AM44" s="10">
        <f t="shared" si="96"/>
        <v>175.55099999999999</v>
      </c>
      <c r="AN44" s="16">
        <f t="shared" ref="AN44:AN54" si="97">SUM(D44+G44+J44+M44+P44+S44+V44+Y44+AB44+AE44+AH44+AK44)</f>
        <v>103.34399999999999</v>
      </c>
      <c r="AO44" s="3"/>
    </row>
    <row r="45" spans="1:43" x14ac:dyDescent="0.25">
      <c r="A45" s="5" t="s">
        <v>3</v>
      </c>
      <c r="B45" s="6">
        <f t="shared" ref="B45:AK45" si="98">SUM(B6+B27)</f>
        <v>8.85</v>
      </c>
      <c r="C45" s="10">
        <f t="shared" ref="C45" si="99">SUM(C6+C27)</f>
        <v>8.85</v>
      </c>
      <c r="D45" s="16">
        <f t="shared" si="98"/>
        <v>11.85</v>
      </c>
      <c r="E45" s="10">
        <f t="shared" ref="E45" si="100">SUM(E6+E27)</f>
        <v>10.73</v>
      </c>
      <c r="F45" s="10">
        <f t="shared" si="98"/>
        <v>8.57</v>
      </c>
      <c r="G45" s="16">
        <f t="shared" si="98"/>
        <v>9.6199999999999992</v>
      </c>
      <c r="H45" s="10">
        <f t="shared" ref="H45" si="101">SUM(H6+H27)</f>
        <v>8.85</v>
      </c>
      <c r="I45" s="10">
        <f t="shared" si="98"/>
        <v>10.73</v>
      </c>
      <c r="J45" s="16">
        <f t="shared" si="98"/>
        <v>9.6199999999999992</v>
      </c>
      <c r="K45" s="16">
        <f t="shared" ref="K45" si="102">SUM(K6+K27)</f>
        <v>8.7799999999999994</v>
      </c>
      <c r="L45" s="10">
        <f t="shared" si="98"/>
        <v>8.85</v>
      </c>
      <c r="M45" s="16">
        <f t="shared" si="98"/>
        <v>12.2</v>
      </c>
      <c r="N45" s="6">
        <f t="shared" ref="N45" si="103">SUM(N6+N27)</f>
        <v>11.08</v>
      </c>
      <c r="O45" s="10">
        <f t="shared" si="98"/>
        <v>11.08</v>
      </c>
      <c r="P45" s="16">
        <f t="shared" si="98"/>
        <v>9.6199999999999992</v>
      </c>
      <c r="Q45" s="6">
        <f t="shared" ref="Q45" si="104">SUM(Q6+Q27)</f>
        <v>8.85</v>
      </c>
      <c r="R45" s="10">
        <f t="shared" si="98"/>
        <v>8.5</v>
      </c>
      <c r="S45" s="16">
        <f t="shared" si="98"/>
        <v>8.5</v>
      </c>
      <c r="T45" s="6">
        <f t="shared" ref="T45" si="105">SUM(T6+T27)</f>
        <v>8.7799999999999994</v>
      </c>
      <c r="U45" s="10">
        <f t="shared" si="98"/>
        <v>8.7799999999999994</v>
      </c>
      <c r="V45" s="16">
        <f t="shared" si="98"/>
        <v>1.78</v>
      </c>
      <c r="W45" s="6">
        <f t="shared" ref="W45" si="106">SUM(W6+W27)</f>
        <v>10.73</v>
      </c>
      <c r="X45" s="10">
        <f t="shared" si="98"/>
        <v>8.7799999999999994</v>
      </c>
      <c r="Y45" s="16">
        <f t="shared" si="98"/>
        <v>1.69</v>
      </c>
      <c r="Z45" s="6">
        <f t="shared" ref="Z45" si="107">SUM(Z6+Z27)</f>
        <v>8.7799999999999994</v>
      </c>
      <c r="AA45" s="10">
        <f t="shared" si="98"/>
        <v>10.73</v>
      </c>
      <c r="AB45" s="16">
        <f t="shared" si="98"/>
        <v>5.71</v>
      </c>
      <c r="AC45" s="6">
        <f t="shared" ref="AC45" si="108">SUM(AC6+AC27)</f>
        <v>9.7100000000000009</v>
      </c>
      <c r="AD45" s="10">
        <f t="shared" si="98"/>
        <v>8.85</v>
      </c>
      <c r="AE45" s="16">
        <f t="shared" si="98"/>
        <v>8.85</v>
      </c>
      <c r="AF45" s="6">
        <f t="shared" ref="AF45" si="109">SUM(AF6+AF27)</f>
        <v>10.220000000000001</v>
      </c>
      <c r="AG45" s="10">
        <f t="shared" si="98"/>
        <v>9.1300000000000008</v>
      </c>
      <c r="AH45" s="16">
        <f t="shared" si="98"/>
        <v>8.43</v>
      </c>
      <c r="AI45" s="6">
        <f t="shared" ref="AI45" si="110">SUM(AI6+AI27)</f>
        <v>9.1300000000000008</v>
      </c>
      <c r="AJ45" s="10">
        <f t="shared" si="98"/>
        <v>10.73</v>
      </c>
      <c r="AK45" s="16">
        <f t="shared" si="98"/>
        <v>11.08</v>
      </c>
      <c r="AL45" s="6">
        <f t="shared" si="96"/>
        <v>114.49000000000001</v>
      </c>
      <c r="AM45" s="10">
        <f t="shared" si="96"/>
        <v>113.58</v>
      </c>
      <c r="AN45" s="16">
        <f t="shared" si="97"/>
        <v>98.949999999999974</v>
      </c>
      <c r="AO45" s="3"/>
    </row>
    <row r="46" spans="1:43" x14ac:dyDescent="0.25">
      <c r="A46" s="5" t="s">
        <v>4</v>
      </c>
      <c r="B46" s="6">
        <f t="shared" ref="B46:AK46" si="111">SUM(B7+B28)</f>
        <v>3.87</v>
      </c>
      <c r="C46" s="10">
        <f t="shared" ref="C46" si="112">SUM(C7+C28)</f>
        <v>5.4180000000000001</v>
      </c>
      <c r="D46" s="16">
        <f t="shared" si="111"/>
        <v>0.94599999999999995</v>
      </c>
      <c r="E46" s="10">
        <f t="shared" ref="E46" si="113">SUM(E7+E28)</f>
        <v>3.87</v>
      </c>
      <c r="F46" s="10">
        <f t="shared" si="111"/>
        <v>3.87</v>
      </c>
      <c r="G46" s="16">
        <f t="shared" si="111"/>
        <v>3.6120000000000001</v>
      </c>
      <c r="H46" s="10">
        <f t="shared" ref="H46" si="114">SUM(H7+H28)</f>
        <v>3.87</v>
      </c>
      <c r="I46" s="10">
        <f t="shared" si="111"/>
        <v>3.44</v>
      </c>
      <c r="J46" s="16">
        <f t="shared" si="111"/>
        <v>3.87</v>
      </c>
      <c r="K46" s="16">
        <f t="shared" ref="K46" si="115">SUM(K7+K28)</f>
        <v>3.44</v>
      </c>
      <c r="L46" s="10">
        <f t="shared" si="111"/>
        <v>3.87</v>
      </c>
      <c r="M46" s="16">
        <f t="shared" si="111"/>
        <v>3.698</v>
      </c>
      <c r="N46" s="6">
        <f t="shared" ref="N46" si="116">SUM(N7+N28)</f>
        <v>3.87</v>
      </c>
      <c r="O46" s="10">
        <f t="shared" si="111"/>
        <v>3.87</v>
      </c>
      <c r="P46" s="16">
        <f t="shared" si="111"/>
        <v>3.6120000000000001</v>
      </c>
      <c r="Q46" s="6">
        <f t="shared" ref="Q46" si="117">SUM(Q7+Q28)</f>
        <v>3.87</v>
      </c>
      <c r="R46" s="10">
        <f t="shared" si="111"/>
        <v>3.698</v>
      </c>
      <c r="S46" s="16">
        <f t="shared" si="111"/>
        <v>3.87</v>
      </c>
      <c r="T46" s="6">
        <f t="shared" ref="T46" si="118">SUM(T7+T28)</f>
        <v>3.44</v>
      </c>
      <c r="U46" s="10">
        <f t="shared" si="111"/>
        <v>2.6659999999999999</v>
      </c>
      <c r="V46" s="16">
        <f t="shared" si="111"/>
        <v>3.44</v>
      </c>
      <c r="W46" s="6">
        <f t="shared" ref="W46" si="119">SUM(W7+W28)</f>
        <v>3.87</v>
      </c>
      <c r="X46" s="10">
        <f t="shared" si="111"/>
        <v>3.87</v>
      </c>
      <c r="Y46" s="16">
        <f t="shared" si="111"/>
        <v>3.87</v>
      </c>
      <c r="Z46" s="6">
        <f t="shared" ref="Z46" si="120">SUM(Z7+Z28)</f>
        <v>3.01</v>
      </c>
      <c r="AA46" s="10">
        <f t="shared" si="111"/>
        <v>3.44</v>
      </c>
      <c r="AB46" s="16">
        <f t="shared" si="111"/>
        <v>3.87</v>
      </c>
      <c r="AC46" s="6">
        <f t="shared" ref="AC46" si="121">SUM(AC7+AC28)</f>
        <v>3.78</v>
      </c>
      <c r="AD46" s="10">
        <f t="shared" si="111"/>
        <v>3.87</v>
      </c>
      <c r="AE46" s="16">
        <f t="shared" si="111"/>
        <v>3.87</v>
      </c>
      <c r="AF46" s="6">
        <f t="shared" ref="AF46" si="122">SUM(AF7+AF28)</f>
        <v>0.67</v>
      </c>
      <c r="AG46" s="10">
        <f t="shared" si="111"/>
        <v>3.87</v>
      </c>
      <c r="AH46" s="16">
        <f t="shared" si="111"/>
        <v>3.44</v>
      </c>
      <c r="AI46" s="6">
        <f t="shared" ref="AI46" si="123">SUM(AI7+AI28)</f>
        <v>0.48</v>
      </c>
      <c r="AJ46" s="10">
        <f t="shared" si="111"/>
        <v>3.44</v>
      </c>
      <c r="AK46" s="16">
        <f t="shared" si="111"/>
        <v>3.87</v>
      </c>
      <c r="AL46" s="6">
        <f t="shared" si="96"/>
        <v>38.04</v>
      </c>
      <c r="AM46" s="10">
        <f t="shared" si="96"/>
        <v>45.321999999999996</v>
      </c>
      <c r="AN46" s="16">
        <f t="shared" si="97"/>
        <v>41.967999999999996</v>
      </c>
      <c r="AO46" s="3"/>
    </row>
    <row r="47" spans="1:43" x14ac:dyDescent="0.25">
      <c r="A47" s="5" t="s">
        <v>5</v>
      </c>
      <c r="B47" s="6">
        <f t="shared" ref="B47:AK47" si="124">SUM(B8+B29)</f>
        <v>2.04</v>
      </c>
      <c r="C47" s="10">
        <f t="shared" ref="C47" si="125">SUM(C8+C29)</f>
        <v>1.7</v>
      </c>
      <c r="D47" s="16">
        <f t="shared" si="124"/>
        <v>2.48</v>
      </c>
      <c r="E47" s="10">
        <f t="shared" ref="E47" si="126">SUM(E8+E29)</f>
        <v>2.56</v>
      </c>
      <c r="F47" s="10">
        <f t="shared" si="124"/>
        <v>3.8</v>
      </c>
      <c r="G47" s="16">
        <f t="shared" si="124"/>
        <v>6.52</v>
      </c>
      <c r="H47" s="10">
        <f t="shared" ref="H47" si="127">SUM(H8+H29)</f>
        <v>8.1</v>
      </c>
      <c r="I47" s="10">
        <f t="shared" si="124"/>
        <v>5.14</v>
      </c>
      <c r="J47" s="16">
        <f t="shared" si="124"/>
        <v>9.24</v>
      </c>
      <c r="K47" s="16">
        <f t="shared" ref="K47" si="128">SUM(K8+K29)</f>
        <v>9.0399999999999991</v>
      </c>
      <c r="L47" s="10">
        <f t="shared" si="124"/>
        <v>5.08</v>
      </c>
      <c r="M47" s="16">
        <f t="shared" si="124"/>
        <v>11.66</v>
      </c>
      <c r="N47" s="6">
        <f t="shared" ref="N47" si="129">SUM(N8+N29)</f>
        <v>5.58</v>
      </c>
      <c r="O47" s="10">
        <f t="shared" si="124"/>
        <v>6.26</v>
      </c>
      <c r="P47" s="16">
        <f t="shared" si="124"/>
        <v>3.38</v>
      </c>
      <c r="Q47" s="6">
        <f t="shared" ref="Q47" si="130">SUM(Q8+Q29)</f>
        <v>4.54</v>
      </c>
      <c r="R47" s="10">
        <f t="shared" si="124"/>
        <v>5</v>
      </c>
      <c r="S47" s="16">
        <f t="shared" si="124"/>
        <v>3</v>
      </c>
      <c r="T47" s="6">
        <f t="shared" ref="T47" si="131">SUM(T8+T29)</f>
        <v>2.68</v>
      </c>
      <c r="U47" s="10">
        <f t="shared" si="124"/>
        <v>3.36</v>
      </c>
      <c r="V47" s="16">
        <f t="shared" si="124"/>
        <v>5.12</v>
      </c>
      <c r="W47" s="6">
        <f t="shared" ref="W47" si="132">SUM(W8+W29)</f>
        <v>4.7</v>
      </c>
      <c r="X47" s="10">
        <f t="shared" si="124"/>
        <v>3.26</v>
      </c>
      <c r="Y47" s="16">
        <f t="shared" si="124"/>
        <v>5.18</v>
      </c>
      <c r="Z47" s="6">
        <f t="shared" ref="Z47" si="133">SUM(Z8+Z29)</f>
        <v>2.78</v>
      </c>
      <c r="AA47" s="10">
        <f t="shared" si="124"/>
        <v>0</v>
      </c>
      <c r="AB47" s="16">
        <f t="shared" si="124"/>
        <v>1.88</v>
      </c>
      <c r="AC47" s="6">
        <f t="shared" ref="AC47" si="134">SUM(AC8+AC29)</f>
        <v>3.4</v>
      </c>
      <c r="AD47" s="10">
        <f t="shared" si="124"/>
        <v>4.26</v>
      </c>
      <c r="AE47" s="16">
        <f t="shared" si="124"/>
        <v>0</v>
      </c>
      <c r="AF47" s="6">
        <f t="shared" ref="AF47" si="135">SUM(AF8+AF29)</f>
        <v>3.04</v>
      </c>
      <c r="AG47" s="10">
        <f t="shared" si="124"/>
        <v>0</v>
      </c>
      <c r="AH47" s="16">
        <f t="shared" si="124"/>
        <v>0</v>
      </c>
      <c r="AI47" s="6">
        <f t="shared" ref="AI47" si="136">SUM(AI8+AI29)</f>
        <v>2.96</v>
      </c>
      <c r="AJ47" s="10">
        <f t="shared" si="124"/>
        <v>4.2</v>
      </c>
      <c r="AK47" s="16">
        <f t="shared" si="124"/>
        <v>7.3</v>
      </c>
      <c r="AL47" s="6">
        <f t="shared" si="96"/>
        <v>51.42</v>
      </c>
      <c r="AM47" s="10">
        <f t="shared" si="96"/>
        <v>42.06</v>
      </c>
      <c r="AN47" s="16">
        <f t="shared" si="97"/>
        <v>55.76</v>
      </c>
      <c r="AO47" s="3"/>
    </row>
    <row r="48" spans="1:43" x14ac:dyDescent="0.25">
      <c r="A48" s="3" t="s">
        <v>6</v>
      </c>
      <c r="B48" s="6">
        <f t="shared" ref="B48:AK48" si="137">SUM(B9+B30)</f>
        <v>1.462</v>
      </c>
      <c r="C48" s="10">
        <f t="shared" ref="C48" si="138">SUM(C9+C30)</f>
        <v>1.1970000000000001</v>
      </c>
      <c r="D48" s="16">
        <f t="shared" si="137"/>
        <v>0.24</v>
      </c>
      <c r="E48" s="10">
        <f t="shared" ref="E48" si="139">SUM(E9+E30)</f>
        <v>1.0289999999999999</v>
      </c>
      <c r="F48" s="10">
        <f t="shared" si="137"/>
        <v>0.73</v>
      </c>
      <c r="G48" s="16">
        <f t="shared" si="137"/>
        <v>0.44</v>
      </c>
      <c r="H48" s="10">
        <f t="shared" ref="H48" si="140">SUM(H9+H30)</f>
        <v>1.5629999999999999</v>
      </c>
      <c r="I48" s="10">
        <f t="shared" si="137"/>
        <v>1.756</v>
      </c>
      <c r="J48" s="16">
        <f t="shared" si="137"/>
        <v>0.372</v>
      </c>
      <c r="K48" s="16">
        <f t="shared" ref="K48" si="141">SUM(K9+K30)</f>
        <v>1.236</v>
      </c>
      <c r="L48" s="10">
        <f t="shared" si="137"/>
        <v>1.4419999999999999</v>
      </c>
      <c r="M48" s="16">
        <f t="shared" si="137"/>
        <v>0.81599999999999995</v>
      </c>
      <c r="N48" s="6">
        <f t="shared" ref="N48" si="142">SUM(N9+N30)</f>
        <v>2.012</v>
      </c>
      <c r="O48" s="10">
        <f t="shared" si="137"/>
        <v>1.62</v>
      </c>
      <c r="P48" s="16">
        <f t="shared" si="137"/>
        <v>1.111</v>
      </c>
      <c r="Q48" s="6">
        <f t="shared" ref="Q48" si="143">SUM(Q9+Q30)</f>
        <v>1.0720000000000001</v>
      </c>
      <c r="R48" s="10">
        <f t="shared" si="137"/>
        <v>0.94099999999999995</v>
      </c>
      <c r="S48" s="16">
        <f t="shared" si="137"/>
        <v>0.77300000000000002</v>
      </c>
      <c r="T48" s="6">
        <f t="shared" ref="T48" si="144">SUM(T9+T30)</f>
        <v>1.8740000000000001</v>
      </c>
      <c r="U48" s="10">
        <f t="shared" si="137"/>
        <v>1.393</v>
      </c>
      <c r="V48" s="16">
        <f t="shared" si="137"/>
        <v>1.02</v>
      </c>
      <c r="W48" s="6">
        <f t="shared" ref="W48" si="145">SUM(W9+W30)</f>
        <v>2.67</v>
      </c>
      <c r="X48" s="10">
        <f t="shared" si="137"/>
        <v>1.1599999999999999</v>
      </c>
      <c r="Y48" s="16">
        <f t="shared" si="137"/>
        <v>1.6619999999999999</v>
      </c>
      <c r="Z48" s="6">
        <f t="shared" ref="Z48" si="146">SUM(Z9+Z30)</f>
        <v>1.59</v>
      </c>
      <c r="AA48" s="10">
        <f t="shared" si="137"/>
        <v>1.1200000000000001</v>
      </c>
      <c r="AB48" s="16">
        <f t="shared" si="137"/>
        <v>1.373</v>
      </c>
      <c r="AC48" s="6">
        <f t="shared" ref="AC48" si="147">SUM(AC9+AC30)</f>
        <v>1.75</v>
      </c>
      <c r="AD48" s="10">
        <f t="shared" si="137"/>
        <v>1.48</v>
      </c>
      <c r="AE48" s="16">
        <f t="shared" si="137"/>
        <v>1.212</v>
      </c>
      <c r="AF48" s="6">
        <f t="shared" ref="AF48" si="148">SUM(AF9+AF30)</f>
        <v>1.59</v>
      </c>
      <c r="AG48" s="10">
        <f t="shared" si="137"/>
        <v>1.4</v>
      </c>
      <c r="AH48" s="16">
        <f t="shared" si="137"/>
        <v>1.76</v>
      </c>
      <c r="AI48" s="6">
        <f t="shared" ref="AI48" si="149">SUM(AI9+AI30)</f>
        <v>1.44</v>
      </c>
      <c r="AJ48" s="10">
        <f t="shared" si="137"/>
        <v>1.42</v>
      </c>
      <c r="AK48" s="16">
        <f t="shared" si="137"/>
        <v>1.41</v>
      </c>
      <c r="AL48" s="6">
        <f t="shared" si="96"/>
        <v>19.288</v>
      </c>
      <c r="AM48" s="10">
        <f t="shared" si="96"/>
        <v>15.659000000000002</v>
      </c>
      <c r="AN48" s="16">
        <f t="shared" si="97"/>
        <v>12.189</v>
      </c>
      <c r="AO48" s="3"/>
    </row>
    <row r="49" spans="1:43" x14ac:dyDescent="0.25">
      <c r="A49" s="5" t="s">
        <v>7</v>
      </c>
      <c r="B49" s="6">
        <f t="shared" ref="B49:AK49" si="150">SUM(B10+B31)</f>
        <v>0</v>
      </c>
      <c r="C49" s="10">
        <f t="shared" ref="C49" si="151">SUM(C10+C31)</f>
        <v>0.27</v>
      </c>
      <c r="D49" s="16">
        <f t="shared" si="150"/>
        <v>1.56</v>
      </c>
      <c r="E49" s="10">
        <f>SUM(E10+E31)</f>
        <v>1.742</v>
      </c>
      <c r="F49" s="10">
        <f t="shared" si="150"/>
        <v>0.24</v>
      </c>
      <c r="G49" s="16">
        <f t="shared" si="150"/>
        <v>1.8460000000000001</v>
      </c>
      <c r="H49" s="10">
        <f t="shared" ref="H49" si="152">SUM(H10+H31)</f>
        <v>3.9</v>
      </c>
      <c r="I49" s="10">
        <f t="shared" si="150"/>
        <v>0</v>
      </c>
      <c r="J49" s="16">
        <f t="shared" si="150"/>
        <v>0</v>
      </c>
      <c r="K49" s="16">
        <f t="shared" ref="K49" si="153">SUM(K10+K31)</f>
        <v>0</v>
      </c>
      <c r="L49" s="10">
        <f t="shared" si="150"/>
        <v>0.192</v>
      </c>
      <c r="M49" s="16">
        <f t="shared" si="150"/>
        <v>0</v>
      </c>
      <c r="N49" s="6">
        <f t="shared" ref="N49" si="154">SUM(N10+N31)</f>
        <v>0</v>
      </c>
      <c r="O49" s="10">
        <f t="shared" si="150"/>
        <v>0</v>
      </c>
      <c r="P49" s="16">
        <f t="shared" si="150"/>
        <v>0</v>
      </c>
      <c r="Q49" s="6">
        <f t="shared" ref="Q49" si="155">SUM(Q10+Q31)</f>
        <v>0</v>
      </c>
      <c r="R49" s="10">
        <f t="shared" si="150"/>
        <v>0</v>
      </c>
      <c r="S49" s="16">
        <f t="shared" si="150"/>
        <v>0</v>
      </c>
      <c r="T49" s="6">
        <f t="shared" ref="T49" si="156">SUM(T10+T31)</f>
        <v>2.7559999999999998</v>
      </c>
      <c r="U49" s="10">
        <f t="shared" si="150"/>
        <v>2.8</v>
      </c>
      <c r="V49" s="16">
        <f t="shared" si="150"/>
        <v>0</v>
      </c>
      <c r="W49" s="6">
        <f t="shared" ref="W49" si="157">SUM(W10+W31)</f>
        <v>0</v>
      </c>
      <c r="X49" s="10">
        <f t="shared" si="150"/>
        <v>0</v>
      </c>
      <c r="Y49" s="16">
        <f t="shared" si="150"/>
        <v>1.42</v>
      </c>
      <c r="Z49" s="6">
        <f t="shared" ref="Z49" si="158">SUM(Z10+Z31)</f>
        <v>0</v>
      </c>
      <c r="AA49" s="10">
        <f t="shared" si="150"/>
        <v>1.17</v>
      </c>
      <c r="AB49" s="16">
        <f t="shared" si="150"/>
        <v>0</v>
      </c>
      <c r="AC49" s="6">
        <f t="shared" ref="AC49" si="159">SUM(AC10+AC31)</f>
        <v>2.6</v>
      </c>
      <c r="AD49" s="10">
        <f t="shared" si="150"/>
        <v>2.1059999999999999</v>
      </c>
      <c r="AE49" s="16">
        <f t="shared" si="150"/>
        <v>0</v>
      </c>
      <c r="AF49" s="6">
        <f t="shared" ref="AF49" si="160">SUM(AF10+AF31)</f>
        <v>0</v>
      </c>
      <c r="AG49" s="10">
        <f t="shared" si="150"/>
        <v>0</v>
      </c>
      <c r="AH49" s="16">
        <f t="shared" si="150"/>
        <v>0</v>
      </c>
      <c r="AI49" s="6">
        <f t="shared" ref="AI49" si="161">SUM(AI10+AI31)</f>
        <v>0</v>
      </c>
      <c r="AJ49" s="10">
        <f t="shared" si="150"/>
        <v>20.8</v>
      </c>
      <c r="AK49" s="16">
        <f t="shared" si="150"/>
        <v>0</v>
      </c>
      <c r="AL49" s="6">
        <f t="shared" si="96"/>
        <v>10.997999999999999</v>
      </c>
      <c r="AM49" s="10">
        <f t="shared" si="96"/>
        <v>27.577999999999999</v>
      </c>
      <c r="AN49" s="16">
        <f t="shared" si="97"/>
        <v>4.8260000000000005</v>
      </c>
      <c r="AO49" s="3"/>
    </row>
    <row r="50" spans="1:43" x14ac:dyDescent="0.25">
      <c r="A50" s="5" t="s">
        <v>8</v>
      </c>
      <c r="B50" s="6">
        <f t="shared" ref="B50:AK50" si="162">SUM(B11+B32)</f>
        <v>0</v>
      </c>
      <c r="C50" s="10">
        <f t="shared" ref="C50" si="163">SUM(C11+C32)</f>
        <v>2.23</v>
      </c>
      <c r="D50" s="16">
        <f t="shared" si="162"/>
        <v>0</v>
      </c>
      <c r="E50" s="10">
        <f t="shared" ref="E50" si="164">SUM(E11+E32)</f>
        <v>0</v>
      </c>
      <c r="F50" s="10">
        <f t="shared" si="162"/>
        <v>2.2799999999999998</v>
      </c>
      <c r="G50" s="16">
        <f t="shared" si="162"/>
        <v>0.32</v>
      </c>
      <c r="H50" s="10">
        <f t="shared" ref="H50" si="165">SUM(H11+H32)</f>
        <v>0</v>
      </c>
      <c r="I50" s="10">
        <f t="shared" si="162"/>
        <v>0</v>
      </c>
      <c r="J50" s="16">
        <f t="shared" si="162"/>
        <v>0</v>
      </c>
      <c r="K50" s="16">
        <f t="shared" ref="K50" si="166">SUM(K11+K32)</f>
        <v>0</v>
      </c>
      <c r="L50" s="10">
        <f t="shared" si="162"/>
        <v>0</v>
      </c>
      <c r="M50" s="16">
        <f t="shared" si="162"/>
        <v>0</v>
      </c>
      <c r="N50" s="6">
        <f t="shared" ref="N50" si="167">SUM(N11+N32)</f>
        <v>0</v>
      </c>
      <c r="O50" s="10">
        <f t="shared" si="162"/>
        <v>0</v>
      </c>
      <c r="P50" s="16">
        <f t="shared" si="162"/>
        <v>0</v>
      </c>
      <c r="Q50" s="6">
        <f t="shared" ref="Q50" si="168">SUM(Q11+Q32)</f>
        <v>0</v>
      </c>
      <c r="R50" s="10">
        <f t="shared" si="162"/>
        <v>1.1200000000000001</v>
      </c>
      <c r="S50" s="16">
        <f t="shared" si="162"/>
        <v>0</v>
      </c>
      <c r="T50" s="6">
        <f t="shared" ref="T50" si="169">SUM(T11+T32)</f>
        <v>0</v>
      </c>
      <c r="U50" s="10">
        <f t="shared" si="162"/>
        <v>0.3</v>
      </c>
      <c r="V50" s="16">
        <f t="shared" si="162"/>
        <v>0</v>
      </c>
      <c r="W50" s="6">
        <f t="shared" ref="W50" si="170">SUM(W11+W32)</f>
        <v>0</v>
      </c>
      <c r="X50" s="10">
        <f t="shared" si="162"/>
        <v>0</v>
      </c>
      <c r="Y50" s="16">
        <f t="shared" si="162"/>
        <v>2.12</v>
      </c>
      <c r="Z50" s="6">
        <f t="shared" ref="Z50" si="171">SUM(Z11+Z32)</f>
        <v>3.88</v>
      </c>
      <c r="AA50" s="10">
        <f t="shared" si="162"/>
        <v>0.45</v>
      </c>
      <c r="AB50" s="16">
        <f t="shared" si="162"/>
        <v>0</v>
      </c>
      <c r="AC50" s="6">
        <f t="shared" ref="AC50" si="172">SUM(AC11+AC32)</f>
        <v>0</v>
      </c>
      <c r="AD50" s="10">
        <f t="shared" si="162"/>
        <v>3</v>
      </c>
      <c r="AE50" s="16">
        <f t="shared" si="162"/>
        <v>0</v>
      </c>
      <c r="AF50" s="6">
        <f t="shared" ref="AF50" si="173">SUM(AF11+AF32)</f>
        <v>0</v>
      </c>
      <c r="AG50" s="10">
        <f t="shared" si="162"/>
        <v>0</v>
      </c>
      <c r="AH50" s="16">
        <f t="shared" si="162"/>
        <v>0</v>
      </c>
      <c r="AI50" s="6">
        <f t="shared" ref="AI50" si="174">SUM(AI11+AI32)</f>
        <v>0.71</v>
      </c>
      <c r="AJ50" s="10">
        <f t="shared" si="162"/>
        <v>0</v>
      </c>
      <c r="AK50" s="16">
        <f t="shared" si="162"/>
        <v>0</v>
      </c>
      <c r="AL50" s="6">
        <f t="shared" si="96"/>
        <v>4.59</v>
      </c>
      <c r="AM50" s="10">
        <f t="shared" si="96"/>
        <v>9.379999999999999</v>
      </c>
      <c r="AN50" s="16">
        <f t="shared" si="97"/>
        <v>2.44</v>
      </c>
      <c r="AO50" s="3"/>
    </row>
    <row r="51" spans="1:43" x14ac:dyDescent="0.25">
      <c r="A51" s="3" t="s">
        <v>9</v>
      </c>
      <c r="B51" s="6">
        <f t="shared" ref="B51:AK51" si="175">SUM(B13+B33)</f>
        <v>2.0699999999999998</v>
      </c>
      <c r="C51" s="10">
        <f t="shared" ref="C51" si="176">SUM(C13+C33)</f>
        <v>0</v>
      </c>
      <c r="D51" s="16">
        <f t="shared" si="175"/>
        <v>0</v>
      </c>
      <c r="E51" s="10">
        <f t="shared" ref="E51" si="177">SUM(E13+E33)</f>
        <v>0</v>
      </c>
      <c r="F51" s="10">
        <f t="shared" si="175"/>
        <v>0.23</v>
      </c>
      <c r="G51" s="16">
        <f t="shared" si="175"/>
        <v>0</v>
      </c>
      <c r="H51" s="10">
        <f t="shared" ref="H51" si="178">SUM(H13+H33)</f>
        <v>2.4500000000000002</v>
      </c>
      <c r="I51" s="10">
        <f t="shared" si="175"/>
        <v>0.12</v>
      </c>
      <c r="J51" s="16">
        <f t="shared" si="175"/>
        <v>0.32</v>
      </c>
      <c r="K51" s="16">
        <f t="shared" ref="K51" si="179">SUM(K13+K33)</f>
        <v>2.206</v>
      </c>
      <c r="L51" s="10">
        <f t="shared" si="175"/>
        <v>0</v>
      </c>
      <c r="M51" s="16">
        <f t="shared" si="175"/>
        <v>0</v>
      </c>
      <c r="N51" s="6">
        <f t="shared" ref="N51" si="180">SUM(N13+N33)</f>
        <v>0.79900000000000004</v>
      </c>
      <c r="O51" s="10">
        <f t="shared" si="175"/>
        <v>0.68</v>
      </c>
      <c r="P51" s="16">
        <f t="shared" si="175"/>
        <v>0.01</v>
      </c>
      <c r="Q51" s="6">
        <f t="shared" ref="Q51" si="181">SUM(Q13+Q33)</f>
        <v>2.4409999999999998</v>
      </c>
      <c r="R51" s="10">
        <f t="shared" si="175"/>
        <v>0.3</v>
      </c>
      <c r="S51" s="16">
        <f t="shared" si="175"/>
        <v>0</v>
      </c>
      <c r="T51" s="6">
        <f t="shared" ref="T51" si="182">SUM(T13+T33)</f>
        <v>1.1850000000000001</v>
      </c>
      <c r="U51" s="10">
        <f t="shared" si="175"/>
        <v>7.0000000000000007E-2</v>
      </c>
      <c r="V51" s="16">
        <f t="shared" si="175"/>
        <v>0</v>
      </c>
      <c r="W51" s="6">
        <f t="shared" ref="W51" si="183">SUM(W13+W33)</f>
        <v>0.77500000000000002</v>
      </c>
      <c r="X51" s="10">
        <f t="shared" si="175"/>
        <v>0.5</v>
      </c>
      <c r="Y51" s="16">
        <f t="shared" si="175"/>
        <v>0.65</v>
      </c>
      <c r="Z51" s="6">
        <f t="shared" ref="Z51" si="184">SUM(Z13+Z33)</f>
        <v>0.65100000000000002</v>
      </c>
      <c r="AA51" s="10">
        <f t="shared" si="175"/>
        <v>0.16</v>
      </c>
      <c r="AB51" s="16">
        <f t="shared" si="175"/>
        <v>0.2</v>
      </c>
      <c r="AC51" s="6">
        <f t="shared" ref="AC51" si="185">SUM(AC13+AC33)</f>
        <v>0.71599999999999997</v>
      </c>
      <c r="AD51" s="10">
        <f t="shared" si="175"/>
        <v>0</v>
      </c>
      <c r="AE51" s="16">
        <f t="shared" si="175"/>
        <v>0.21</v>
      </c>
      <c r="AF51" s="6">
        <f t="shared" ref="AF51" si="186">SUM(AF13+AF33)</f>
        <v>1.865</v>
      </c>
      <c r="AG51" s="10">
        <f t="shared" si="175"/>
        <v>8.65</v>
      </c>
      <c r="AH51" s="16">
        <f t="shared" si="175"/>
        <v>0.19</v>
      </c>
      <c r="AI51" s="6">
        <f t="shared" ref="AI51" si="187">SUM(AI13+AI33)</f>
        <v>3.3660000000000001</v>
      </c>
      <c r="AJ51" s="10">
        <f t="shared" si="175"/>
        <v>13.13</v>
      </c>
      <c r="AK51" s="16">
        <f t="shared" si="175"/>
        <v>0.32</v>
      </c>
      <c r="AL51" s="6">
        <f t="shared" si="96"/>
        <v>18.524000000000001</v>
      </c>
      <c r="AM51" s="10">
        <f t="shared" si="96"/>
        <v>23.840000000000003</v>
      </c>
      <c r="AN51" s="16">
        <f t="shared" si="97"/>
        <v>1.9</v>
      </c>
      <c r="AO51" s="3"/>
    </row>
    <row r="52" spans="1:43" x14ac:dyDescent="0.25">
      <c r="A52" s="5" t="s">
        <v>14</v>
      </c>
      <c r="B52" s="6">
        <f>SUM(B14+B34)</f>
        <v>0.49</v>
      </c>
      <c r="C52" s="10">
        <f t="shared" ref="C52" si="188">SUM(C14+C34)</f>
        <v>0</v>
      </c>
      <c r="D52" s="16">
        <f t="shared" ref="D52:AK52" si="189">SUM(D14+D34)</f>
        <v>0.48</v>
      </c>
      <c r="E52" s="10">
        <f t="shared" ref="E52" si="190">SUM(E14+E34)</f>
        <v>1</v>
      </c>
      <c r="F52" s="10">
        <f t="shared" si="189"/>
        <v>0.72</v>
      </c>
      <c r="G52" s="16">
        <f t="shared" si="189"/>
        <v>0</v>
      </c>
      <c r="H52" s="10">
        <f t="shared" ref="H52" si="191">SUM(H14+H34)</f>
        <v>5.6</v>
      </c>
      <c r="I52" s="10">
        <f t="shared" si="189"/>
        <v>0</v>
      </c>
      <c r="J52" s="16">
        <f t="shared" si="189"/>
        <v>1.54</v>
      </c>
      <c r="K52" s="16">
        <f t="shared" ref="K52" si="192">SUM(K14+K34)</f>
        <v>0.4</v>
      </c>
      <c r="L52" s="10">
        <f t="shared" si="189"/>
        <v>1.32</v>
      </c>
      <c r="M52" s="16">
        <f t="shared" si="189"/>
        <v>0.74</v>
      </c>
      <c r="N52" s="6">
        <f t="shared" ref="N52" si="193">SUM(N14+N34)</f>
        <v>0.44</v>
      </c>
      <c r="O52" s="10">
        <f t="shared" si="189"/>
        <v>0</v>
      </c>
      <c r="P52" s="16">
        <f t="shared" si="189"/>
        <v>0</v>
      </c>
      <c r="Q52" s="6">
        <f t="shared" ref="Q52" si="194">SUM(Q14+Q34)</f>
        <v>1.22</v>
      </c>
      <c r="R52" s="10">
        <f t="shared" si="189"/>
        <v>1.34</v>
      </c>
      <c r="S52" s="16">
        <f t="shared" si="189"/>
        <v>0</v>
      </c>
      <c r="T52" s="6">
        <f t="shared" ref="T52" si="195">SUM(T14+T34)</f>
        <v>0.3</v>
      </c>
      <c r="U52" s="10">
        <f t="shared" si="189"/>
        <v>0</v>
      </c>
      <c r="V52" s="16">
        <f t="shared" si="189"/>
        <v>2.1800000000000002</v>
      </c>
      <c r="W52" s="6">
        <f t="shared" ref="W52" si="196">SUM(W14+W34)</f>
        <v>0.54</v>
      </c>
      <c r="X52" s="10">
        <f t="shared" si="189"/>
        <v>0.88</v>
      </c>
      <c r="Y52" s="16">
        <f t="shared" si="189"/>
        <v>0</v>
      </c>
      <c r="Z52" s="6">
        <f t="shared" ref="Z52" si="197">SUM(Z14+Z34)</f>
        <v>0.4</v>
      </c>
      <c r="AA52" s="10">
        <f t="shared" si="189"/>
        <v>0.57999999999999996</v>
      </c>
      <c r="AB52" s="16">
        <f t="shared" si="189"/>
        <v>0</v>
      </c>
      <c r="AC52" s="6">
        <f t="shared" ref="AC52" si="198">SUM(AC14+AC34)</f>
        <v>0</v>
      </c>
      <c r="AD52" s="10">
        <f t="shared" si="189"/>
        <v>0.82</v>
      </c>
      <c r="AE52" s="16">
        <f t="shared" si="189"/>
        <v>0</v>
      </c>
      <c r="AF52" s="6">
        <f t="shared" ref="AF52" si="199">SUM(AF14+AF34)</f>
        <v>1.1000000000000001</v>
      </c>
      <c r="AG52" s="10">
        <f t="shared" si="189"/>
        <v>0</v>
      </c>
      <c r="AH52" s="16">
        <f t="shared" si="189"/>
        <v>0</v>
      </c>
      <c r="AI52" s="6">
        <f t="shared" ref="AI52" si="200">SUM(AI14+AI34)</f>
        <v>1.66</v>
      </c>
      <c r="AJ52" s="10">
        <f t="shared" si="189"/>
        <v>0</v>
      </c>
      <c r="AK52" s="16">
        <f t="shared" si="189"/>
        <v>1.28</v>
      </c>
      <c r="AL52" s="6">
        <f t="shared" si="96"/>
        <v>13.150000000000002</v>
      </c>
      <c r="AM52" s="10">
        <f t="shared" si="96"/>
        <v>5.66</v>
      </c>
      <c r="AN52" s="16">
        <f t="shared" si="97"/>
        <v>6.22</v>
      </c>
      <c r="AO52" s="3"/>
    </row>
    <row r="53" spans="1:43" x14ac:dyDescent="0.25">
      <c r="A53" s="3" t="s">
        <v>11</v>
      </c>
      <c r="B53" s="6">
        <f t="shared" ref="B53:AK53" si="201">SUM(B17+B35)</f>
        <v>0.24</v>
      </c>
      <c r="C53" s="10">
        <f t="shared" ref="C53" si="202">SUM(C17+C35)</f>
        <v>0.27</v>
      </c>
      <c r="D53" s="16">
        <f t="shared" si="201"/>
        <v>4.8000000000000001E-2</v>
      </c>
      <c r="E53" s="10">
        <f t="shared" ref="E53" si="203">SUM(E17+E35)</f>
        <v>0.192</v>
      </c>
      <c r="F53" s="10">
        <f t="shared" si="201"/>
        <v>0.24</v>
      </c>
      <c r="G53" s="16">
        <f t="shared" si="201"/>
        <v>0.24</v>
      </c>
      <c r="H53" s="10">
        <f t="shared" ref="H53" si="204">SUM(H17+H35)</f>
        <v>0</v>
      </c>
      <c r="I53" s="10">
        <f t="shared" si="201"/>
        <v>0.192</v>
      </c>
      <c r="J53" s="16">
        <f t="shared" si="201"/>
        <v>0.192</v>
      </c>
      <c r="K53" s="16">
        <f t="shared" ref="K53" si="205">SUM(K17+K35)</f>
        <v>0.192</v>
      </c>
      <c r="L53" s="10">
        <f t="shared" si="201"/>
        <v>0.192</v>
      </c>
      <c r="M53" s="16">
        <f t="shared" si="201"/>
        <v>0.2</v>
      </c>
      <c r="N53" s="6">
        <f t="shared" ref="N53" si="206">SUM(N17+N35)</f>
        <v>0.192</v>
      </c>
      <c r="O53" s="10">
        <f t="shared" si="201"/>
        <v>0.192</v>
      </c>
      <c r="P53" s="16">
        <f t="shared" si="201"/>
        <v>0.2</v>
      </c>
      <c r="Q53" s="6">
        <f t="shared" ref="Q53" si="207">SUM(Q17+Q35)</f>
        <v>0.24</v>
      </c>
      <c r="R53" s="10">
        <f t="shared" si="201"/>
        <v>0.192</v>
      </c>
      <c r="S53" s="16">
        <f t="shared" si="201"/>
        <v>0.192</v>
      </c>
      <c r="T53" s="6">
        <f t="shared" ref="T53" si="208">SUM(T17+T35)</f>
        <v>0.192</v>
      </c>
      <c r="U53" s="10">
        <f t="shared" si="201"/>
        <v>0.192</v>
      </c>
      <c r="V53" s="16">
        <f t="shared" si="201"/>
        <v>0.192</v>
      </c>
      <c r="W53" s="6">
        <f t="shared" ref="W53" si="209">SUM(W17+W35)</f>
        <v>0.192</v>
      </c>
      <c r="X53" s="10">
        <f t="shared" si="201"/>
        <v>0.24</v>
      </c>
      <c r="Y53" s="16">
        <f t="shared" si="201"/>
        <v>0.24</v>
      </c>
      <c r="Z53" s="6">
        <f t="shared" ref="Z53" si="210">SUM(Z17+Z35)</f>
        <v>0.192</v>
      </c>
      <c r="AA53" s="10">
        <f t="shared" si="201"/>
        <v>0</v>
      </c>
      <c r="AB53" s="16">
        <f t="shared" si="201"/>
        <v>0.192</v>
      </c>
      <c r="AC53" s="6">
        <f t="shared" ref="AC53" si="211">SUM(AC17+AC35)</f>
        <v>0.24</v>
      </c>
      <c r="AD53" s="10">
        <f t="shared" si="201"/>
        <v>0</v>
      </c>
      <c r="AE53" s="16">
        <f t="shared" si="201"/>
        <v>0.192</v>
      </c>
      <c r="AF53" s="6">
        <f t="shared" ref="AF53" si="212">SUM(AF17+AF35)</f>
        <v>0.192</v>
      </c>
      <c r="AG53" s="10">
        <f t="shared" si="201"/>
        <v>0.192</v>
      </c>
      <c r="AH53" s="16">
        <f t="shared" si="201"/>
        <v>0.24</v>
      </c>
      <c r="AI53" s="6">
        <f t="shared" ref="AI53" si="213">SUM(AI17+AI35)</f>
        <v>0.14399999999999999</v>
      </c>
      <c r="AJ53" s="10">
        <f t="shared" si="201"/>
        <v>0.192</v>
      </c>
      <c r="AK53" s="16">
        <f t="shared" si="201"/>
        <v>0.192</v>
      </c>
      <c r="AL53" s="6">
        <f t="shared" si="96"/>
        <v>2.2080000000000002</v>
      </c>
      <c r="AM53" s="10">
        <f t="shared" si="96"/>
        <v>2.0939999999999999</v>
      </c>
      <c r="AN53" s="16">
        <f t="shared" si="97"/>
        <v>2.3199999999999998</v>
      </c>
      <c r="AO53" s="3"/>
    </row>
    <row r="54" spans="1:43" x14ac:dyDescent="0.25">
      <c r="A54" s="3" t="s">
        <v>12</v>
      </c>
      <c r="B54" s="6">
        <f t="shared" ref="B54:AK54" si="214">SUM(B18+B36)</f>
        <v>10.84</v>
      </c>
      <c r="C54" s="10">
        <f t="shared" ref="C54" si="215">SUM(C18+C36)</f>
        <v>8.8699999999999992</v>
      </c>
      <c r="D54" s="16">
        <f t="shared" si="214"/>
        <v>0</v>
      </c>
      <c r="E54" s="10">
        <f t="shared" ref="E54" si="216">SUM(E18+E36)</f>
        <v>9.2799999999999994</v>
      </c>
      <c r="F54" s="10">
        <f t="shared" si="214"/>
        <v>7.35</v>
      </c>
      <c r="G54" s="16">
        <f t="shared" si="214"/>
        <v>5.57</v>
      </c>
      <c r="H54" s="10">
        <f t="shared" ref="H54" si="217">SUM(H18+H36)</f>
        <v>9.25</v>
      </c>
      <c r="I54" s="10">
        <f t="shared" si="214"/>
        <v>7.84</v>
      </c>
      <c r="J54" s="16">
        <f t="shared" si="214"/>
        <v>5.16</v>
      </c>
      <c r="K54" s="16">
        <f t="shared" ref="K54" si="218">SUM(K18+K36)</f>
        <v>8.4700000000000006</v>
      </c>
      <c r="L54" s="10">
        <f t="shared" si="214"/>
        <v>7.56</v>
      </c>
      <c r="M54" s="16">
        <f t="shared" si="214"/>
        <v>5.13</v>
      </c>
      <c r="N54" s="6">
        <f t="shared" ref="N54" si="219">SUM(N18+N36)</f>
        <v>9.08</v>
      </c>
      <c r="O54" s="10">
        <f t="shared" si="214"/>
        <v>6.99</v>
      </c>
      <c r="P54" s="16">
        <f t="shared" si="214"/>
        <v>1.93</v>
      </c>
      <c r="Q54" s="6">
        <f t="shared" ref="Q54" si="220">SUM(Q18+Q36)</f>
        <v>7.79</v>
      </c>
      <c r="R54" s="10">
        <f t="shared" si="214"/>
        <v>9.41</v>
      </c>
      <c r="S54" s="16">
        <f>SUM(S18+S36)</f>
        <v>1.22</v>
      </c>
      <c r="T54" s="6">
        <f>SUM(T18+T36)</f>
        <v>7.26</v>
      </c>
      <c r="U54" s="10">
        <f t="shared" si="214"/>
        <v>8.41</v>
      </c>
      <c r="V54" s="16">
        <f t="shared" si="214"/>
        <v>0.55000000000000004</v>
      </c>
      <c r="W54" s="6">
        <f t="shared" ref="W54" si="221">SUM(W18+W36)</f>
        <v>8.11</v>
      </c>
      <c r="X54" s="10">
        <f t="shared" si="214"/>
        <v>9.0399999999999991</v>
      </c>
      <c r="Y54" s="16">
        <f t="shared" si="214"/>
        <v>6.56</v>
      </c>
      <c r="Z54" s="6">
        <f t="shared" ref="Z54" si="222">SUM(Z18+Z36)</f>
        <v>8.1</v>
      </c>
      <c r="AA54" s="10">
        <f t="shared" si="214"/>
        <v>3</v>
      </c>
      <c r="AB54" s="16">
        <f t="shared" si="214"/>
        <v>5.72</v>
      </c>
      <c r="AC54" s="6">
        <f t="shared" ref="AC54" si="223">SUM(AC18+AC36)</f>
        <v>7.55</v>
      </c>
      <c r="AD54" s="10">
        <f t="shared" si="214"/>
        <v>7.53</v>
      </c>
      <c r="AE54" s="16">
        <f t="shared" si="214"/>
        <v>6.55</v>
      </c>
      <c r="AF54" s="6">
        <f t="shared" ref="AF54" si="224">SUM(AF18+AF36)</f>
        <v>6.87</v>
      </c>
      <c r="AG54" s="10">
        <f t="shared" si="214"/>
        <v>7.24</v>
      </c>
      <c r="AH54" s="16">
        <f t="shared" si="214"/>
        <v>6.07</v>
      </c>
      <c r="AI54" s="6">
        <f t="shared" ref="AI54" si="225">SUM(AI18+AI36)</f>
        <v>6.41</v>
      </c>
      <c r="AJ54" s="10">
        <f t="shared" si="214"/>
        <v>9.7200000000000006</v>
      </c>
      <c r="AK54" s="16">
        <f t="shared" si="214"/>
        <v>7.68</v>
      </c>
      <c r="AL54" s="6">
        <f t="shared" si="96"/>
        <v>99.009999999999977</v>
      </c>
      <c r="AM54" s="10">
        <f t="shared" si="96"/>
        <v>92.96</v>
      </c>
      <c r="AN54" s="16">
        <f t="shared" si="97"/>
        <v>52.139999999999993</v>
      </c>
      <c r="AO54" s="3"/>
    </row>
    <row r="55" spans="1:43" s="3" customFormat="1" ht="18.75" x14ac:dyDescent="0.3">
      <c r="A55" s="3" t="s">
        <v>13</v>
      </c>
      <c r="B55" s="11">
        <f>SUM(B43:B54)</f>
        <v>66.584000000000003</v>
      </c>
      <c r="C55" s="14">
        <f t="shared" ref="C55" si="226">SUM(C43:C54)</f>
        <v>55.456000000000003</v>
      </c>
      <c r="D55" s="17">
        <f t="shared" ref="D55:AN55" si="227">SUM(D43:D54)</f>
        <v>42.4</v>
      </c>
      <c r="E55" s="14">
        <f>SUM(E43:E54)</f>
        <v>90.394000000000005</v>
      </c>
      <c r="F55" s="14">
        <f>SUM(F43:F54)</f>
        <v>69.972999999999985</v>
      </c>
      <c r="G55" s="17">
        <f t="shared" si="227"/>
        <v>70.045999999999992</v>
      </c>
      <c r="H55" s="14">
        <f t="shared" ref="H55" si="228">SUM(H43:H54)</f>
        <v>116.77000000000001</v>
      </c>
      <c r="I55" s="14">
        <f t="shared" si="227"/>
        <v>93.844000000000008</v>
      </c>
      <c r="J55" s="17">
        <f t="shared" si="227"/>
        <v>88.324999999999989</v>
      </c>
      <c r="K55" s="14">
        <f t="shared" ref="K55" si="229">SUM(K43:K54)</f>
        <v>108.996</v>
      </c>
      <c r="L55" s="14">
        <f t="shared" si="227"/>
        <v>87.330999999999975</v>
      </c>
      <c r="M55" s="17">
        <f t="shared" si="227"/>
        <v>77.787000000000006</v>
      </c>
      <c r="N55" s="11">
        <f t="shared" ref="N55" si="230">SUM(N43:N54)</f>
        <v>92.832000000000008</v>
      </c>
      <c r="O55" s="14">
        <f t="shared" si="227"/>
        <v>79.968000000000004</v>
      </c>
      <c r="P55" s="17">
        <f t="shared" si="227"/>
        <v>59.218000000000004</v>
      </c>
      <c r="Q55" s="11">
        <f t="shared" ref="Q55" si="231">SUM(Q43:Q54)</f>
        <v>83.065000000000012</v>
      </c>
      <c r="R55" s="14">
        <f t="shared" si="227"/>
        <v>73.25500000000001</v>
      </c>
      <c r="S55" s="17">
        <f t="shared" si="227"/>
        <v>49.859000000000002</v>
      </c>
      <c r="T55" s="11">
        <f t="shared" ref="T55" si="232">SUM(T43:T54)</f>
        <v>88.397999999999996</v>
      </c>
      <c r="U55" s="14">
        <f t="shared" si="227"/>
        <v>76.990999999999971</v>
      </c>
      <c r="V55" s="17">
        <f t="shared" si="227"/>
        <v>53.920999999999992</v>
      </c>
      <c r="W55" s="11">
        <f t="shared" ref="W55" si="233">SUM(W43:W54)</f>
        <v>108.64600000000002</v>
      </c>
      <c r="X55" s="14">
        <f t="shared" si="227"/>
        <v>89.391999999999996</v>
      </c>
      <c r="Y55" s="17">
        <f t="shared" si="227"/>
        <v>65.128</v>
      </c>
      <c r="Z55" s="11">
        <f t="shared" ref="Z55" si="234">SUM(Z43:Z54)</f>
        <v>82.679999999999993</v>
      </c>
      <c r="AA55" s="14">
        <f t="shared" si="227"/>
        <v>67.054000000000002</v>
      </c>
      <c r="AB55" s="17">
        <f t="shared" si="227"/>
        <v>58.143000000000001</v>
      </c>
      <c r="AC55" s="11">
        <f>SUM(AC43:AC54)</f>
        <v>106.586</v>
      </c>
      <c r="AD55" s="14">
        <f>SUM(AD43:AD54)</f>
        <v>104.57599999999999</v>
      </c>
      <c r="AE55" s="17">
        <f t="shared" si="227"/>
        <v>63.063000000000002</v>
      </c>
      <c r="AF55" s="11">
        <f>SUM(AF43:AF54)</f>
        <v>73.804999999999993</v>
      </c>
      <c r="AG55" s="14">
        <f t="shared" si="227"/>
        <v>88.941999999999993</v>
      </c>
      <c r="AH55" s="17">
        <f t="shared" si="227"/>
        <v>53.572999999999993</v>
      </c>
      <c r="AI55" s="11">
        <f t="shared" ref="AI55" si="235">SUM(AI43:AI54)</f>
        <v>82.862999999999985</v>
      </c>
      <c r="AJ55" s="14">
        <f t="shared" si="227"/>
        <v>125.60099999999998</v>
      </c>
      <c r="AK55" s="17">
        <f>SUM(AK43:AK54)</f>
        <v>85.718999999999966</v>
      </c>
      <c r="AL55" s="11">
        <f>SUM(AL43:AL54)</f>
        <v>1101.6189999999999</v>
      </c>
      <c r="AM55" s="14">
        <f>SUM(AM43:AM54)</f>
        <v>1012.383</v>
      </c>
      <c r="AN55" s="17">
        <f t="shared" si="227"/>
        <v>767.18200000000002</v>
      </c>
      <c r="AO55" s="29">
        <f>S55+V55+Y55+AB55+AE55+AH55+AK55+C55+F55+I55+L55+O55</f>
        <v>815.97799999999995</v>
      </c>
    </row>
    <row r="56" spans="1:43" ht="18.75" x14ac:dyDescent="0.3">
      <c r="A56" s="5" t="s">
        <v>17</v>
      </c>
      <c r="B56" s="6">
        <f t="shared" ref="B56:AN56" si="236">SUM(B44+B45+B46+B47+B49+B50+B52)</f>
        <v>27.656999999999996</v>
      </c>
      <c r="C56" s="10">
        <f t="shared" ref="C56" si="237">SUM(C44+C45+C46+C47+C49+C50+C52)</f>
        <v>25.395</v>
      </c>
      <c r="D56" s="16">
        <f t="shared" si="236"/>
        <v>22.198</v>
      </c>
      <c r="E56" s="10">
        <f>SUM(E44+E45+E46+E47+E49+E50+E52)</f>
        <v>35.405000000000001</v>
      </c>
      <c r="F56" s="10">
        <f>SUM(F44+F45+F46+F47+F49+F50+F52)</f>
        <v>32.597000000000001</v>
      </c>
      <c r="G56" s="16">
        <f t="shared" si="236"/>
        <v>33.734000000000002</v>
      </c>
      <c r="H56" s="10">
        <f t="shared" ref="H56" si="238">SUM(H44+H45+H46+H47+H49+H50+H52)</f>
        <v>51.408000000000001</v>
      </c>
      <c r="I56" s="10">
        <f t="shared" si="236"/>
        <v>34.262999999999998</v>
      </c>
      <c r="J56" s="16">
        <f t="shared" si="236"/>
        <v>37.015999999999998</v>
      </c>
      <c r="K56" s="10">
        <f t="shared" ref="K56" si="239">SUM(K44+K45+K46+K47+K49+K50+K52)</f>
        <v>41.317</v>
      </c>
      <c r="L56" s="10">
        <f t="shared" si="236"/>
        <v>34.606000000000002</v>
      </c>
      <c r="M56" s="16">
        <f t="shared" si="236"/>
        <v>36.181000000000004</v>
      </c>
      <c r="N56" s="6">
        <f t="shared" ref="N56" si="240">SUM(N44+N45+N46+N47+N49+N50+N52)</f>
        <v>35.055</v>
      </c>
      <c r="O56" s="10">
        <f t="shared" si="236"/>
        <v>36.855000000000004</v>
      </c>
      <c r="P56" s="16">
        <f t="shared" si="236"/>
        <v>25.281000000000002</v>
      </c>
      <c r="Q56" s="6">
        <f t="shared" ref="Q56" si="241">SUM(Q44+Q45+Q46+Q47+Q49+Q50+Q52)</f>
        <v>30.821000000000002</v>
      </c>
      <c r="R56" s="10">
        <f t="shared" si="236"/>
        <v>29.416</v>
      </c>
      <c r="S56" s="16">
        <f t="shared" si="236"/>
        <v>21.209</v>
      </c>
      <c r="T56" s="6">
        <f t="shared" ref="T56" si="242">SUM(T44+T45+T46+T47+T49+T50+T52)</f>
        <v>32.052</v>
      </c>
      <c r="U56" s="10">
        <f t="shared" si="236"/>
        <v>31.087</v>
      </c>
      <c r="V56" s="16">
        <f t="shared" si="236"/>
        <v>18.645</v>
      </c>
      <c r="W56" s="6">
        <f t="shared" ref="W56" si="243">SUM(W44+W45+W46+W47+W49+W50+W52)</f>
        <v>38.005000000000003</v>
      </c>
      <c r="X56" s="10">
        <f t="shared" si="236"/>
        <v>32.775000000000006</v>
      </c>
      <c r="Y56" s="16">
        <f t="shared" si="236"/>
        <v>22.544</v>
      </c>
      <c r="Z56" s="6">
        <f t="shared" ref="Z56" si="244">SUM(Z44+Z45+Z46+Z47+Z49+Z50+Z52)</f>
        <v>29.029999999999998</v>
      </c>
      <c r="AA56" s="10">
        <f t="shared" si="236"/>
        <v>29.039999999999996</v>
      </c>
      <c r="AB56" s="16">
        <f t="shared" si="236"/>
        <v>19.731999999999999</v>
      </c>
      <c r="AC56" s="6">
        <f>SUM(AC44+AC45+AC46+AC47+AC49+AC50+AC52)</f>
        <v>42.97</v>
      </c>
      <c r="AD56" s="10">
        <f>SUM(AD44+AD45+AD46+AD47+AD49+AD50+AD52)</f>
        <v>40.716000000000001</v>
      </c>
      <c r="AE56" s="16">
        <f t="shared" si="236"/>
        <v>22.449000000000002</v>
      </c>
      <c r="AF56" s="6">
        <f>SUM(AF44+AF45+AF46+AF47+AF49+AF50+AF52)</f>
        <v>28.360000000000003</v>
      </c>
      <c r="AG56" s="10">
        <f t="shared" si="236"/>
        <v>34.541999999999994</v>
      </c>
      <c r="AH56" s="16">
        <f t="shared" si="236"/>
        <v>20.354000000000003</v>
      </c>
      <c r="AI56" s="6">
        <f t="shared" ref="AI56" si="245">SUM(AI44+AI45+AI46+AI47+AI49+AI50+AI52)</f>
        <v>30.459000000000003</v>
      </c>
      <c r="AJ56" s="10">
        <f t="shared" si="236"/>
        <v>57.838999999999999</v>
      </c>
      <c r="AK56" s="16">
        <f t="shared" si="236"/>
        <v>34.164999999999999</v>
      </c>
      <c r="AL56" s="6">
        <f>SUM(AL44+AL45+AL46+AL47+AL49+AL50+AL52)</f>
        <v>422.53899999999999</v>
      </c>
      <c r="AM56" s="10">
        <f t="shared" si="236"/>
        <v>419.13099999999997</v>
      </c>
      <c r="AN56" s="16">
        <f t="shared" si="236"/>
        <v>313.50800000000004</v>
      </c>
      <c r="AO56" s="29">
        <f>S56+V56+Y56+AB56+AE56+AH56+AK56+C56+F56+I56+L56+O56</f>
        <v>322.81400000000002</v>
      </c>
      <c r="AP56" s="2">
        <f>AO56</f>
        <v>322.81400000000002</v>
      </c>
      <c r="AQ56" s="2">
        <f>AO55-AO56</f>
        <v>493.16399999999993</v>
      </c>
    </row>
    <row r="57" spans="1:43" x14ac:dyDescent="0.25">
      <c r="A57" s="5" t="s">
        <v>21</v>
      </c>
      <c r="B57" s="13">
        <f>SUM(B56/B55)</f>
        <v>0.41537005887300243</v>
      </c>
      <c r="C57" s="22">
        <f>SUM(C56/C55)</f>
        <v>0.45793061165608767</v>
      </c>
      <c r="D57" s="23">
        <f t="shared" ref="D57:AM57" si="246">SUM(D56/D55)</f>
        <v>0.52353773584905661</v>
      </c>
      <c r="E57" s="22">
        <f>SUM(E56/E55)</f>
        <v>0.39167422616545344</v>
      </c>
      <c r="F57" s="22">
        <f>SUM(F56/F55)</f>
        <v>0.46585111400111484</v>
      </c>
      <c r="G57" s="23">
        <f t="shared" si="246"/>
        <v>0.48159780715529804</v>
      </c>
      <c r="H57" s="22">
        <f t="shared" ref="H57" si="247">SUM(H56/H55)</f>
        <v>0.44025006422882584</v>
      </c>
      <c r="I57" s="22">
        <f t="shared" si="246"/>
        <v>0.36510592046374829</v>
      </c>
      <c r="J57" s="23">
        <f t="shared" si="246"/>
        <v>0.41908859326351544</v>
      </c>
      <c r="K57" s="22">
        <f t="shared" ref="K57" si="248">SUM(K56/K55)</f>
        <v>0.37906895665895995</v>
      </c>
      <c r="L57" s="22">
        <f t="shared" si="246"/>
        <v>0.3962624955628587</v>
      </c>
      <c r="M57" s="23">
        <f t="shared" si="246"/>
        <v>0.46512913468831557</v>
      </c>
      <c r="N57" s="13">
        <f t="shared" ref="N57" si="249">SUM(N56/N55)</f>
        <v>0.37761763185108582</v>
      </c>
      <c r="O57" s="22">
        <f t="shared" si="246"/>
        <v>0.46087184873949583</v>
      </c>
      <c r="P57" s="23">
        <f t="shared" si="246"/>
        <v>0.42691411395183898</v>
      </c>
      <c r="Q57" s="13">
        <f t="shared" ref="Q57" si="250">SUM(Q56/Q55)</f>
        <v>0.37104677060133628</v>
      </c>
      <c r="R57" s="22">
        <f t="shared" si="246"/>
        <v>0.40155620776738782</v>
      </c>
      <c r="S57" s="23">
        <f t="shared" si="246"/>
        <v>0.42537957038849555</v>
      </c>
      <c r="T57" s="13">
        <f t="shared" ref="T57" si="251">SUM(T56/T55)</f>
        <v>0.36258738885495145</v>
      </c>
      <c r="U57" s="22">
        <f t="shared" si="246"/>
        <v>0.40377446714551068</v>
      </c>
      <c r="V57" s="23">
        <f t="shared" si="246"/>
        <v>0.34578364644572618</v>
      </c>
      <c r="W57" s="13">
        <f t="shared" ref="W57" si="252">SUM(W56/W55)</f>
        <v>0.34980579128545919</v>
      </c>
      <c r="X57" s="22">
        <f t="shared" si="246"/>
        <v>0.36664354752103107</v>
      </c>
      <c r="Y57" s="23">
        <f t="shared" si="246"/>
        <v>0.34614912172951728</v>
      </c>
      <c r="Z57" s="13">
        <f t="shared" ref="Z57" si="253">SUM(Z56/Z55)</f>
        <v>0.35111272375423319</v>
      </c>
      <c r="AA57" s="22">
        <f t="shared" si="246"/>
        <v>0.43308378321949464</v>
      </c>
      <c r="AB57" s="23">
        <f t="shared" si="246"/>
        <v>0.33937017353765714</v>
      </c>
      <c r="AC57" s="13">
        <f>SUM(AC56/AC55)</f>
        <v>0.40314863115230892</v>
      </c>
      <c r="AD57" s="22">
        <f>SUM(AD56/AD55)</f>
        <v>0.38934363525091803</v>
      </c>
      <c r="AE57" s="23">
        <f t="shared" si="246"/>
        <v>0.35597735597735597</v>
      </c>
      <c r="AF57" s="13">
        <f t="shared" ref="AF57" si="254">SUM(AF56/AF55)</f>
        <v>0.38425580922701724</v>
      </c>
      <c r="AG57" s="22">
        <f t="shared" si="246"/>
        <v>0.38836545164264347</v>
      </c>
      <c r="AH57" s="23">
        <f t="shared" si="246"/>
        <v>0.37993018871446449</v>
      </c>
      <c r="AI57" s="13">
        <f t="shared" ref="AI57" si="255">SUM(AI56/AI55)</f>
        <v>0.36758263639984079</v>
      </c>
      <c r="AJ57" s="22">
        <f t="shared" si="246"/>
        <v>0.46049792597192701</v>
      </c>
      <c r="AK57" s="23">
        <f t="shared" si="246"/>
        <v>0.39856974533067363</v>
      </c>
      <c r="AL57" s="13">
        <f>SUM(AL56/AL55)</f>
        <v>0.3835618303605875</v>
      </c>
      <c r="AM57" s="22">
        <f t="shared" si="246"/>
        <v>0.41400438371643927</v>
      </c>
      <c r="AN57" s="23">
        <f t="shared" ref="AN57" si="256">SUM(AN56/AN55)</f>
        <v>0.40864879520113878</v>
      </c>
      <c r="AO57" s="3"/>
    </row>
    <row r="58" spans="1:43" x14ac:dyDescent="0.25">
      <c r="AN58" s="3"/>
    </row>
    <row r="59" spans="1:43" x14ac:dyDescent="0.25">
      <c r="AL59" s="2">
        <f>AL55-AL56</f>
        <v>679.07999999999993</v>
      </c>
      <c r="AN59" s="3"/>
    </row>
    <row r="61" spans="1:43" x14ac:dyDescent="0.25">
      <c r="AN61" s="3"/>
    </row>
    <row r="62" spans="1:43" x14ac:dyDescent="0.25">
      <c r="AL62" s="2">
        <f>AL55/1235</f>
        <v>0.89199919028340069</v>
      </c>
      <c r="AM62" s="2">
        <f>AL55/AM55</f>
        <v>1.0881445065750806</v>
      </c>
    </row>
    <row r="64" spans="1:43" x14ac:dyDescent="0.25">
      <c r="AM64" s="2">
        <f>AL55/1364</f>
        <v>0.80763856304985326</v>
      </c>
    </row>
  </sheetData>
  <mergeCells count="1">
    <mergeCell ref="AO1:AQ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E8425-0B1D-496A-A0A4-9692E81E81E1}">
  <dimension ref="A1:E3"/>
  <sheetViews>
    <sheetView workbookViewId="0">
      <selection activeCell="G4" sqref="G4"/>
    </sheetView>
  </sheetViews>
  <sheetFormatPr defaultRowHeight="15" x14ac:dyDescent="0.25"/>
  <cols>
    <col min="1" max="1" width="15.85546875" bestFit="1" customWidth="1"/>
    <col min="3" max="3" width="15.28515625" bestFit="1" customWidth="1"/>
    <col min="5" max="5" width="9.5703125" bestFit="1" customWidth="1"/>
  </cols>
  <sheetData>
    <row r="1" spans="1:5" x14ac:dyDescent="0.25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</row>
    <row r="2" spans="1:5" x14ac:dyDescent="0.25">
      <c r="A2" t="s">
        <v>27</v>
      </c>
      <c r="B2" t="s">
        <v>15</v>
      </c>
      <c r="C2" t="s">
        <v>28</v>
      </c>
      <c r="D2" t="s">
        <v>29</v>
      </c>
      <c r="E2">
        <v>10.367000000000001</v>
      </c>
    </row>
    <row r="3" spans="1:5" x14ac:dyDescent="0.25">
      <c r="A3" t="s">
        <v>30</v>
      </c>
      <c r="B3" t="s">
        <v>15</v>
      </c>
      <c r="C3" t="s">
        <v>28</v>
      </c>
      <c r="D3" t="s">
        <v>29</v>
      </c>
      <c r="E3">
        <v>4.577</v>
      </c>
    </row>
  </sheetData>
  <phoneticPr fontId="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17DB7A5F96AC40AEA6C96E7DEBA755" ma:contentTypeVersion="13" ma:contentTypeDescription="Create a new document." ma:contentTypeScope="" ma:versionID="5d5c3d9e5c3d2b56c4742f10aad2e891">
  <xsd:schema xmlns:xsd="http://www.w3.org/2001/XMLSchema" xmlns:xs="http://www.w3.org/2001/XMLSchema" xmlns:p="http://schemas.microsoft.com/office/2006/metadata/properties" xmlns:ns3="c859e4bc-7619-4ef7-8db1-dc9c26585a57" xmlns:ns4="e2a8912b-20e0-4bac-ba08-a862274c6f22" targetNamespace="http://schemas.microsoft.com/office/2006/metadata/properties" ma:root="true" ma:fieldsID="2cb3c55ac7713b1d3558547e89cc87dc" ns3:_="" ns4:_="">
    <xsd:import namespace="c859e4bc-7619-4ef7-8db1-dc9c26585a57"/>
    <xsd:import namespace="e2a8912b-20e0-4bac-ba08-a862274c6f2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9e4bc-7619-4ef7-8db1-dc9c26585a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8912b-20e0-4bac-ba08-a862274c6f2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AA5B59-8346-4C17-8593-5548919E9B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EF97DB-E8FD-4169-A343-4C67E12FFD13}">
  <ds:schemaRefs>
    <ds:schemaRef ds:uri="http://schemas.microsoft.com/office/2006/documentManagement/types"/>
    <ds:schemaRef ds:uri="http://purl.org/dc/terms/"/>
    <ds:schemaRef ds:uri="http://purl.org/dc/elements/1.1/"/>
    <ds:schemaRef ds:uri="c859e4bc-7619-4ef7-8db1-dc9c26585a57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e2a8912b-20e0-4bac-ba08-a862274c6f22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992C7D-C713-490E-B1E6-33A48E9363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9e4bc-7619-4ef7-8db1-dc9c26585a57"/>
    <ds:schemaRef ds:uri="e2a8912b-20e0-4bac-ba08-a862274c6f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Waste</vt:lpstr>
      <vt:lpstr>Reuse</vt:lpstr>
    </vt:vector>
  </TitlesOfParts>
  <Manager/>
  <Company>Northumbria University at Newcastle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Katie Ridley</dc:creator>
  <cp:keywords/>
  <dc:description/>
  <cp:lastModifiedBy>Paul Steadman</cp:lastModifiedBy>
  <cp:revision/>
  <dcterms:created xsi:type="dcterms:W3CDTF">2018-11-27T12:11:32Z</dcterms:created>
  <dcterms:modified xsi:type="dcterms:W3CDTF">2023-08-24T09:54:00Z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0x010100F417DB7A5F96AC40AEA6C96E7DEBA755</vt:lpwstr>
  </property>
</Properties>
</file>